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rari\Desktop\"/>
    </mc:Choice>
  </mc:AlternateContent>
  <xr:revisionPtr revIDLastSave="0" documentId="13_ncr:1_{A304E6EE-DD7B-455C-910D-B8B9EBF3930F}" xr6:coauthVersionLast="47" xr6:coauthVersionMax="47" xr10:uidLastSave="{00000000-0000-0000-0000-000000000000}"/>
  <bookViews>
    <workbookView xWindow="-120" yWindow="-120" windowWidth="29040" windowHeight="15840" tabRatio="929" activeTab="14" xr2:uid="{00000000-000D-0000-FFFF-FFFF00000000}"/>
  </bookViews>
  <sheets>
    <sheet name="ESFD" sheetId="16" r:id="rId1"/>
    <sheet name="IADPOP " sheetId="2" r:id="rId2"/>
    <sheet name="IAODF" sheetId="3" r:id="rId3"/>
    <sheet name="BP" sheetId="4" r:id="rId4"/>
    <sheet name="EAID" sheetId="5" r:id="rId5"/>
    <sheet name="EAEPED (a)" sheetId="6" r:id="rId6"/>
    <sheet name="EAEPED (b)" sheetId="7" r:id="rId7"/>
    <sheet name="EAEPED (c)" sheetId="8" r:id="rId8"/>
    <sheet name="EAEPED (d)" sheetId="9" r:id="rId9"/>
    <sheet name="PRIE (a)" sheetId="33" r:id="rId10"/>
    <sheet name="PRIE (b)" sheetId="34" r:id="rId11"/>
    <sheet name="PRIE (c)" sheetId="35" r:id="rId12"/>
    <sheet name="PRIE (d)" sheetId="36" r:id="rId13"/>
    <sheet name="IEA " sheetId="23" r:id="rId14"/>
    <sheet name="ICP OK" sheetId="24" r:id="rId15"/>
    <sheet name="GUIA CUMPLIMIENTO" sheetId="37" r:id="rId16"/>
  </sheets>
  <definedNames>
    <definedName name="_xlnm.Print_Area" localSheetId="14">'ICP OK'!$A$1:$E$39</definedName>
    <definedName name="flujo_de_fondos" localSheetId="14">'ICP OK'!$B$4:$D$31</definedName>
    <definedName name="_xlnm.Print_Titles" localSheetId="3">BP!$1:$6</definedName>
    <definedName name="_xlnm.Print_Titles" localSheetId="5">'EAEPED (a)'!$1:$7</definedName>
    <definedName name="_xlnm.Print_Titles" localSheetId="7">'EAEPED (c)'!$1:$7</definedName>
    <definedName name="_xlnm.Print_Titles" localSheetId="8">'EAEPED (d)'!$1:$7</definedName>
    <definedName name="_xlnm.Print_Titles" localSheetId="4">EAID!$1:$7</definedName>
    <definedName name="_xlnm.Print_Titles" localSheetId="0">ESFD!$1:$5</definedName>
    <definedName name="_xlnm.Print_Titles" localSheetId="15">'GUIA CUMPLIMIENTO'!$1:$11</definedName>
    <definedName name="_xlnm.Print_Titles" localSheetId="13">'IEA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37" l="1"/>
  <c r="H24" i="37"/>
  <c r="F27" i="35" l="1"/>
  <c r="E27" i="35"/>
  <c r="D27" i="35"/>
  <c r="C27" i="35"/>
  <c r="B27" i="35"/>
  <c r="F20" i="35"/>
  <c r="E20" i="35"/>
  <c r="D20" i="35"/>
  <c r="C20" i="35"/>
  <c r="B20" i="35"/>
  <c r="F8" i="33"/>
  <c r="F32" i="33" s="1"/>
  <c r="E8" i="33"/>
  <c r="E32" i="33" s="1"/>
  <c r="D8" i="33"/>
  <c r="D32" i="33" s="1"/>
  <c r="C8" i="33"/>
  <c r="C32" i="33" s="1"/>
  <c r="B8" i="33"/>
  <c r="B32" i="33" s="1"/>
  <c r="G16" i="36" l="1"/>
  <c r="F16" i="36"/>
  <c r="E16" i="36"/>
  <c r="D16" i="36"/>
  <c r="C16" i="36"/>
  <c r="B16" i="36"/>
  <c r="G5" i="36"/>
  <c r="G27" i="36" s="1"/>
  <c r="F5" i="36"/>
  <c r="E5" i="36"/>
  <c r="D5" i="36"/>
  <c r="C5" i="36"/>
  <c r="C27" i="36" s="1"/>
  <c r="B5" i="36"/>
  <c r="G27" i="35"/>
  <c r="G20" i="35"/>
  <c r="G6" i="35"/>
  <c r="G30" i="35" s="1"/>
  <c r="F6" i="35"/>
  <c r="F30" i="35" s="1"/>
  <c r="E6" i="35"/>
  <c r="E30" i="35" s="1"/>
  <c r="D6" i="35"/>
  <c r="D30" i="35" s="1"/>
  <c r="C6" i="35"/>
  <c r="B6" i="35"/>
  <c r="G7" i="34"/>
  <c r="G29" i="34" s="1"/>
  <c r="F7" i="34"/>
  <c r="F29" i="34" s="1"/>
  <c r="E7" i="34"/>
  <c r="E29" i="34" s="1"/>
  <c r="D7" i="34"/>
  <c r="D29" i="34" s="1"/>
  <c r="C7" i="34"/>
  <c r="C29" i="34" s="1"/>
  <c r="B7" i="34"/>
  <c r="B29" i="34" s="1"/>
  <c r="G8" i="33"/>
  <c r="G32" i="33" s="1"/>
  <c r="E27" i="36" l="1"/>
  <c r="B27" i="36"/>
  <c r="F27" i="36"/>
  <c r="D27" i="36"/>
  <c r="C30" i="35"/>
  <c r="B30" i="35"/>
  <c r="E60" i="6"/>
  <c r="H60" i="6" s="1"/>
  <c r="E59" i="6"/>
  <c r="H59" i="6" s="1"/>
  <c r="E58" i="6"/>
  <c r="H58" i="6" s="1"/>
  <c r="G57" i="6"/>
  <c r="F57" i="6"/>
  <c r="D57" i="6"/>
  <c r="C57" i="6"/>
  <c r="E56" i="6"/>
  <c r="H56" i="6" s="1"/>
  <c r="G55" i="6"/>
  <c r="E55" i="6"/>
  <c r="H55" i="6" s="1"/>
  <c r="G54" i="6"/>
  <c r="E54" i="6"/>
  <c r="H54" i="6" s="1"/>
  <c r="G53" i="6"/>
  <c r="E53" i="6"/>
  <c r="H53" i="6" s="1"/>
  <c r="G52" i="6"/>
  <c r="E52" i="6"/>
  <c r="H52" i="6" s="1"/>
  <c r="H51" i="6"/>
  <c r="G51" i="6"/>
  <c r="H50" i="6"/>
  <c r="G50" i="6"/>
  <c r="E50" i="6"/>
  <c r="G49" i="6"/>
  <c r="E49" i="6"/>
  <c r="H49" i="6" s="1"/>
  <c r="G48" i="6"/>
  <c r="E48" i="6"/>
  <c r="H48" i="6" s="1"/>
  <c r="F47" i="6"/>
  <c r="E47" i="6"/>
  <c r="D47" i="6"/>
  <c r="C47" i="6"/>
  <c r="E46" i="6"/>
  <c r="H46" i="6" s="1"/>
  <c r="E45" i="6"/>
  <c r="H45" i="6" s="1"/>
  <c r="E44" i="6"/>
  <c r="H44" i="6" s="1"/>
  <c r="E43" i="6"/>
  <c r="H43" i="6" s="1"/>
  <c r="E42" i="6"/>
  <c r="H42" i="6" s="1"/>
  <c r="G41" i="6"/>
  <c r="G37" i="6" s="1"/>
  <c r="E41" i="6"/>
  <c r="H41" i="6" s="1"/>
  <c r="E40" i="6"/>
  <c r="H40" i="6" s="1"/>
  <c r="E39" i="6"/>
  <c r="H39" i="6" s="1"/>
  <c r="E38" i="6"/>
  <c r="H38" i="6" s="1"/>
  <c r="F37" i="6"/>
  <c r="D37" i="6"/>
  <c r="C37" i="6"/>
  <c r="E37" i="6" s="1"/>
  <c r="H37" i="6" s="1"/>
  <c r="E36" i="6"/>
  <c r="H36" i="6" s="1"/>
  <c r="G35" i="6"/>
  <c r="E35" i="6"/>
  <c r="H35" i="6" s="1"/>
  <c r="G34" i="6"/>
  <c r="E34" i="6"/>
  <c r="H34" i="6" s="1"/>
  <c r="G33" i="6"/>
  <c r="E33" i="6"/>
  <c r="H33" i="6" s="1"/>
  <c r="G32" i="6"/>
  <c r="E32" i="6"/>
  <c r="H32" i="6" s="1"/>
  <c r="G31" i="6"/>
  <c r="E31" i="6"/>
  <c r="H31" i="6" s="1"/>
  <c r="G30" i="6"/>
  <c r="E30" i="6"/>
  <c r="H30" i="6" s="1"/>
  <c r="G29" i="6"/>
  <c r="E29" i="6"/>
  <c r="H29" i="6" s="1"/>
  <c r="G28" i="6"/>
  <c r="E28" i="6"/>
  <c r="H28" i="6" s="1"/>
  <c r="F27" i="6"/>
  <c r="D27" i="6"/>
  <c r="C27" i="6"/>
  <c r="E27" i="6" s="1"/>
  <c r="G26" i="6"/>
  <c r="G17" i="6" s="1"/>
  <c r="E26" i="6"/>
  <c r="H26" i="6" s="1"/>
  <c r="G25" i="6"/>
  <c r="E25" i="6"/>
  <c r="H25" i="6" s="1"/>
  <c r="G24" i="6"/>
  <c r="E24" i="6"/>
  <c r="H24" i="6" s="1"/>
  <c r="G23" i="6"/>
  <c r="E23" i="6"/>
  <c r="H23" i="6" s="1"/>
  <c r="G22" i="6"/>
  <c r="E22" i="6"/>
  <c r="H22" i="6" s="1"/>
  <c r="G21" i="6"/>
  <c r="E21" i="6"/>
  <c r="H21" i="6" s="1"/>
  <c r="G20" i="6"/>
  <c r="E20" i="6"/>
  <c r="H20" i="6" s="1"/>
  <c r="G19" i="6"/>
  <c r="E19" i="6"/>
  <c r="H19" i="6" s="1"/>
  <c r="G18" i="6"/>
  <c r="E18" i="6"/>
  <c r="H18" i="6" s="1"/>
  <c r="F17" i="6"/>
  <c r="E17" i="6"/>
  <c r="H17" i="6" s="1"/>
  <c r="D17" i="6"/>
  <c r="C17" i="6"/>
  <c r="G16" i="6"/>
  <c r="E16" i="6"/>
  <c r="H16" i="6" s="1"/>
  <c r="E15" i="6"/>
  <c r="H15" i="6" s="1"/>
  <c r="G14" i="6"/>
  <c r="E14" i="6"/>
  <c r="H14" i="6" s="1"/>
  <c r="G13" i="6"/>
  <c r="E13" i="6"/>
  <c r="H13" i="6" s="1"/>
  <c r="E12" i="6"/>
  <c r="H12" i="6" s="1"/>
  <c r="G11" i="6"/>
  <c r="G9" i="6" s="1"/>
  <c r="E11" i="6"/>
  <c r="H11" i="6" s="1"/>
  <c r="E10" i="6"/>
  <c r="H10" i="6" s="1"/>
  <c r="F9" i="6"/>
  <c r="D9" i="6"/>
  <c r="C9" i="6"/>
  <c r="H27" i="6" l="1"/>
  <c r="E9" i="6"/>
  <c r="H9" i="6" s="1"/>
  <c r="G47" i="6"/>
  <c r="G27" i="6"/>
  <c r="H47" i="6"/>
  <c r="E57" i="6"/>
  <c r="H57" i="6" s="1"/>
  <c r="E8" i="16" l="1"/>
  <c r="E5" i="16"/>
  <c r="B24" i="16"/>
  <c r="B3" i="24" l="1"/>
  <c r="A4" i="9"/>
  <c r="A4" i="8"/>
  <c r="A4" i="7"/>
  <c r="A4" i="6"/>
  <c r="A3" i="5"/>
  <c r="A3" i="3"/>
  <c r="C24" i="16" l="1"/>
  <c r="D48" i="4" l="1"/>
  <c r="I36" i="5" l="1"/>
  <c r="D53" i="4"/>
  <c r="E9" i="24" l="1"/>
  <c r="E8" i="24"/>
  <c r="E7" i="24"/>
  <c r="F36" i="5" l="1"/>
  <c r="D12" i="24" l="1"/>
  <c r="D6" i="24" s="1"/>
  <c r="D30" i="24" s="1"/>
  <c r="D9" i="9"/>
  <c r="G9" i="9" s="1"/>
  <c r="D11" i="7"/>
  <c r="G11" i="7" l="1"/>
  <c r="E11" i="7"/>
  <c r="F8" i="16"/>
  <c r="C61" i="6" l="1"/>
  <c r="C8" i="6" s="1"/>
  <c r="D61" i="6"/>
  <c r="F61" i="6"/>
  <c r="G61" i="6"/>
  <c r="E62" i="6"/>
  <c r="H62" i="6" s="1"/>
  <c r="E63" i="6"/>
  <c r="H63" i="6" s="1"/>
  <c r="E64" i="6"/>
  <c r="H64" i="6" s="1"/>
  <c r="E65" i="6"/>
  <c r="H65" i="6" s="1"/>
  <c r="E66" i="6"/>
  <c r="H66" i="6" s="1"/>
  <c r="E67" i="6"/>
  <c r="H67" i="6" s="1"/>
  <c r="E68" i="6"/>
  <c r="H68" i="6" s="1"/>
  <c r="C69" i="6"/>
  <c r="D69" i="6"/>
  <c r="F69" i="6"/>
  <c r="G69" i="6"/>
  <c r="E70" i="6"/>
  <c r="H70" i="6" s="1"/>
  <c r="E71" i="6"/>
  <c r="H71" i="6" s="1"/>
  <c r="E72" i="6"/>
  <c r="H72" i="6" s="1"/>
  <c r="C73" i="6"/>
  <c r="D73" i="6"/>
  <c r="F73" i="6"/>
  <c r="G73" i="6"/>
  <c r="E74" i="6"/>
  <c r="H74" i="6" s="1"/>
  <c r="E75" i="6"/>
  <c r="H75" i="6" s="1"/>
  <c r="E76" i="6"/>
  <c r="H76" i="6" s="1"/>
  <c r="E77" i="6"/>
  <c r="H77" i="6" s="1"/>
  <c r="E78" i="6"/>
  <c r="H78" i="6" s="1"/>
  <c r="E79" i="6"/>
  <c r="H79" i="6" s="1"/>
  <c r="E80" i="6"/>
  <c r="H80" i="6" s="1"/>
  <c r="E61" i="6" l="1"/>
  <c r="H61" i="6" s="1"/>
  <c r="E73" i="6"/>
  <c r="H73" i="6" s="1"/>
  <c r="E69" i="6"/>
  <c r="H69" i="6" s="1"/>
  <c r="H8" i="6" l="1"/>
  <c r="E12" i="24" l="1"/>
  <c r="E10" i="24"/>
  <c r="E43" i="5" l="1"/>
  <c r="C6" i="24" l="1"/>
  <c r="E6" i="24" l="1"/>
  <c r="E30" i="24" s="1"/>
  <c r="C30" i="24"/>
  <c r="B59" i="16" l="1"/>
  <c r="E67" i="16"/>
  <c r="E18" i="16" l="1"/>
  <c r="C8" i="16" l="1"/>
  <c r="B11" i="9" l="1"/>
  <c r="C11" i="9"/>
  <c r="D11" i="9"/>
  <c r="E11" i="9"/>
  <c r="G11" i="9" l="1"/>
  <c r="F11" i="9"/>
  <c r="C11" i="8"/>
  <c r="C10" i="8" l="1"/>
  <c r="C9" i="8"/>
  <c r="F16" i="5"/>
  <c r="G16" i="5" s="1"/>
  <c r="F8" i="6" l="1"/>
  <c r="D8" i="6"/>
  <c r="H16" i="5"/>
  <c r="I16" i="5"/>
  <c r="D17" i="4" l="1"/>
  <c r="C15" i="9" l="1"/>
  <c r="E79" i="5" l="1"/>
  <c r="I70" i="5"/>
  <c r="H70" i="5"/>
  <c r="G70" i="5"/>
  <c r="D70" i="5"/>
  <c r="E70" i="5"/>
  <c r="F71" i="5" s="1"/>
  <c r="F70" i="5" s="1"/>
  <c r="F18" i="9" l="1"/>
  <c r="F17" i="9"/>
  <c r="F16" i="9"/>
  <c r="G15" i="9"/>
  <c r="E15" i="9"/>
  <c r="E8" i="9" s="1"/>
  <c r="E32" i="9" s="1"/>
  <c r="D15" i="9"/>
  <c r="D8" i="9" s="1"/>
  <c r="D32" i="9" s="1"/>
  <c r="C8" i="9"/>
  <c r="C32" i="9" s="1"/>
  <c r="B15" i="9"/>
  <c r="B8" i="9" s="1"/>
  <c r="B32" i="9" s="1"/>
  <c r="G8" i="9" l="1"/>
  <c r="G32" i="9" s="1"/>
  <c r="F15" i="9"/>
  <c r="F8" i="9" s="1"/>
  <c r="F32" i="9" s="1"/>
  <c r="F79" i="5" l="1"/>
  <c r="F67" i="16" l="1"/>
  <c r="F14" i="5" l="1"/>
  <c r="G14" i="5" s="1"/>
  <c r="H14" i="5" s="1"/>
  <c r="I14" i="5" s="1"/>
  <c r="H36" i="5" l="1"/>
  <c r="H15" i="5" l="1"/>
  <c r="H43" i="5" s="1"/>
  <c r="G43" i="5"/>
  <c r="E62" i="16" l="1"/>
  <c r="F35" i="2" l="1"/>
  <c r="E35" i="2"/>
  <c r="D35" i="2"/>
  <c r="C35" i="2"/>
  <c r="C40" i="16" l="1"/>
  <c r="I15" i="5" l="1"/>
  <c r="I43" i="5" s="1"/>
  <c r="I73" i="5" s="1"/>
  <c r="F62" i="16"/>
  <c r="C46" i="16"/>
  <c r="F43" i="5" l="1"/>
  <c r="G8" i="6" l="1"/>
  <c r="E53" i="4"/>
  <c r="D70" i="4" l="1"/>
  <c r="D55" i="4"/>
  <c r="E41" i="16" l="1"/>
  <c r="C83" i="6" l="1"/>
  <c r="C159" i="6" s="1"/>
  <c r="E8" i="4" l="1"/>
  <c r="F74" i="16" l="1"/>
  <c r="F78" i="16" s="1"/>
  <c r="E74" i="16"/>
  <c r="E78" i="16" s="1"/>
  <c r="F56" i="16"/>
  <c r="E56" i="16"/>
  <c r="C59" i="16"/>
  <c r="C61" i="16" s="1"/>
  <c r="F41" i="16"/>
  <c r="B40" i="16"/>
  <c r="F37" i="16"/>
  <c r="E37" i="16"/>
  <c r="B37" i="16"/>
  <c r="F30" i="16"/>
  <c r="E30" i="16"/>
  <c r="B30" i="16"/>
  <c r="F26" i="16"/>
  <c r="E26" i="16"/>
  <c r="F22" i="16"/>
  <c r="E22" i="16"/>
  <c r="F18" i="16"/>
  <c r="F46" i="16" l="1"/>
  <c r="E46" i="16"/>
  <c r="E58" i="16" s="1"/>
  <c r="E80" i="16" s="1"/>
  <c r="B46" i="16"/>
  <c r="B61" i="16"/>
  <c r="F58" i="16"/>
  <c r="F80" i="16" s="1"/>
  <c r="G17" i="2" l="1"/>
  <c r="C83" i="8" l="1"/>
  <c r="C19" i="7"/>
  <c r="D19" i="7"/>
  <c r="E19" i="7"/>
  <c r="F19" i="7"/>
  <c r="G19" i="7"/>
  <c r="B19" i="7"/>
  <c r="B8" i="7"/>
  <c r="B30" i="7" l="1"/>
  <c r="E8" i="6" l="1"/>
  <c r="D83" i="6"/>
  <c r="E83" i="6"/>
  <c r="F83" i="6"/>
  <c r="F159" i="6" s="1"/>
  <c r="G83" i="6"/>
  <c r="G159" i="6" s="1"/>
  <c r="H83" i="6"/>
  <c r="H159" i="6" s="1"/>
  <c r="G79" i="5"/>
  <c r="H79" i="5"/>
  <c r="I79" i="5"/>
  <c r="D79" i="5"/>
  <c r="E73" i="5"/>
  <c r="F73" i="5"/>
  <c r="G73" i="5"/>
  <c r="H73" i="5"/>
  <c r="D43" i="5"/>
  <c r="D73" i="5" s="1"/>
  <c r="D8" i="4"/>
  <c r="D21" i="4" s="1"/>
  <c r="G18" i="2"/>
  <c r="D9" i="2"/>
  <c r="D19" i="2" s="1"/>
  <c r="E9" i="2"/>
  <c r="E19" i="2" s="1"/>
  <c r="F9" i="2"/>
  <c r="H9" i="2"/>
  <c r="I9" i="2"/>
  <c r="I19" i="2" s="1"/>
  <c r="D13" i="2"/>
  <c r="E13" i="2"/>
  <c r="F13" i="2"/>
  <c r="F19" i="2" s="1"/>
  <c r="H13" i="2"/>
  <c r="I13" i="2"/>
  <c r="D21" i="2"/>
  <c r="E21" i="2"/>
  <c r="F21" i="2"/>
  <c r="H21" i="2"/>
  <c r="I21" i="2"/>
  <c r="D26" i="2"/>
  <c r="E26" i="2"/>
  <c r="F26" i="2"/>
  <c r="H26" i="2"/>
  <c r="I26" i="2"/>
  <c r="B35" i="2"/>
  <c r="C26" i="2"/>
  <c r="C21" i="2"/>
  <c r="D63" i="4"/>
  <c r="E63" i="4"/>
  <c r="D64" i="4"/>
  <c r="E64" i="4"/>
  <c r="D65" i="4"/>
  <c r="E65" i="4"/>
  <c r="D66" i="4"/>
  <c r="E66" i="4"/>
  <c r="D68" i="4"/>
  <c r="E68" i="4"/>
  <c r="E70" i="4"/>
  <c r="C70" i="4"/>
  <c r="C68" i="4"/>
  <c r="C66" i="4"/>
  <c r="C65" i="4"/>
  <c r="C64" i="4"/>
  <c r="C63" i="4"/>
  <c r="E48" i="4"/>
  <c r="C48" i="4"/>
  <c r="E55" i="4"/>
  <c r="C55" i="4"/>
  <c r="C53" i="4"/>
  <c r="D50" i="4"/>
  <c r="E50" i="4"/>
  <c r="D51" i="4"/>
  <c r="E51" i="4"/>
  <c r="C51" i="4"/>
  <c r="C50" i="4"/>
  <c r="D49" i="4"/>
  <c r="E49" i="4"/>
  <c r="C49" i="4"/>
  <c r="D39" i="4"/>
  <c r="E39" i="4"/>
  <c r="C39" i="4"/>
  <c r="D36" i="4"/>
  <c r="E36" i="4"/>
  <c r="C36" i="4"/>
  <c r="D27" i="4"/>
  <c r="E27" i="4"/>
  <c r="C27" i="4"/>
  <c r="E17" i="4"/>
  <c r="C17" i="4"/>
  <c r="D13" i="4"/>
  <c r="E13" i="4"/>
  <c r="C13" i="4"/>
  <c r="C8" i="4"/>
  <c r="C13" i="2"/>
  <c r="C9" i="2"/>
  <c r="D22" i="4" l="1"/>
  <c r="D23" i="4" s="1"/>
  <c r="D31" i="4" s="1"/>
  <c r="E57" i="4"/>
  <c r="E58" i="4" s="1"/>
  <c r="E21" i="4"/>
  <c r="E22" i="4" s="1"/>
  <c r="E23" i="4" s="1"/>
  <c r="E31" i="4" s="1"/>
  <c r="E159" i="6"/>
  <c r="D159" i="6"/>
  <c r="D57" i="4"/>
  <c r="D58" i="4" s="1"/>
  <c r="G26" i="2"/>
  <c r="C72" i="4"/>
  <c r="C73" i="4" s="1"/>
  <c r="C43" i="4"/>
  <c r="G13" i="2"/>
  <c r="E43" i="4"/>
  <c r="D43" i="4"/>
  <c r="G21" i="2"/>
  <c r="C57" i="4"/>
  <c r="C58" i="4" s="1"/>
  <c r="C21" i="4"/>
  <c r="C22" i="4" s="1"/>
  <c r="C23" i="4" s="1"/>
  <c r="C31" i="4" s="1"/>
  <c r="D72" i="4"/>
  <c r="D73" i="4" s="1"/>
  <c r="E72" i="4"/>
  <c r="E73" i="4" s="1"/>
  <c r="C8" i="2"/>
  <c r="C19" i="2" s="1"/>
  <c r="G9" i="2"/>
  <c r="D11" i="8" l="1"/>
  <c r="C8" i="7"/>
  <c r="C30" i="7" s="1"/>
  <c r="D8" i="7"/>
  <c r="D30" i="7" s="1"/>
  <c r="G8" i="2"/>
  <c r="G19" i="2" s="1"/>
  <c r="G8" i="7" l="1"/>
  <c r="G30" i="7" s="1"/>
  <c r="F11" i="8"/>
  <c r="F10" i="8" s="1"/>
  <c r="F9" i="8" s="1"/>
  <c r="F83" i="8" s="1"/>
  <c r="E8" i="7"/>
  <c r="E30" i="7" s="1"/>
  <c r="E11" i="8"/>
  <c r="E10" i="8" s="1"/>
  <c r="E9" i="8" s="1"/>
  <c r="E83" i="8" s="1"/>
  <c r="D10" i="8"/>
  <c r="D9" i="8" s="1"/>
  <c r="D83" i="8" s="1"/>
  <c r="G11" i="8"/>
  <c r="G10" i="8" s="1"/>
  <c r="G9" i="8" s="1"/>
  <c r="G83" i="8" s="1"/>
  <c r="F8" i="7"/>
  <c r="F30" i="7" s="1"/>
  <c r="H11" i="8" l="1"/>
  <c r="H10" i="8" s="1"/>
  <c r="H9" i="8" s="1"/>
  <c r="H83" i="8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E4B19E2-1D7C-4695-BE72-83F576E883EC}" name="flujo de fondos" type="6" refreshedVersion="7" background="1" saveData="1">
    <textPr codePage="65001" sourceFile="C:\Users\Fabian\Downloads\flujo de fondos.txt" delimited="0">
      <textFields count="4">
        <textField/>
        <textField position="66"/>
        <textField position="85"/>
        <textField position="104"/>
      </textFields>
    </textPr>
  </connection>
</connections>
</file>

<file path=xl/sharedStrings.xml><?xml version="1.0" encoding="utf-8"?>
<sst xmlns="http://schemas.openxmlformats.org/spreadsheetml/2006/main" count="1265" uniqueCount="717">
  <si>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</si>
  <si>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</si>
  <si>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</si>
  <si>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</si>
  <si>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</si>
  <si>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</si>
  <si>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</si>
  <si>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</si>
  <si>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</si>
  <si>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</si>
  <si>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</si>
  <si>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</si>
  <si>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</si>
  <si>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</si>
  <si>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</si>
  <si>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</si>
  <si>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</si>
  <si>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</si>
  <si>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</si>
  <si>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</si>
  <si>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</si>
  <si>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</si>
  <si>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</si>
  <si>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</si>
  <si>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</si>
  <si>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</si>
  <si>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</si>
  <si>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</si>
  <si>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</si>
  <si>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</si>
  <si>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</si>
  <si>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</si>
  <si>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</si>
  <si>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</si>
  <si>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</si>
  <si>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</si>
  <si>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</si>
  <si>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</si>
  <si>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</si>
  <si>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</si>
  <si>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</si>
  <si>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</si>
  <si>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</si>
  <si>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</si>
  <si>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</si>
  <si>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</si>
  <si>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</si>
  <si>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</si>
  <si>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</si>
  <si>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</si>
  <si>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</si>
  <si>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</si>
  <si>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</si>
  <si>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</si>
  <si>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</si>
  <si>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</si>
  <si>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</si>
  <si>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</si>
  <si>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</si>
  <si>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</si>
  <si>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</si>
  <si>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</si>
  <si>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</si>
  <si>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</si>
  <si>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</si>
  <si>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</si>
  <si>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</si>
  <si>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</si>
  <si>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</si>
  <si>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</si>
  <si>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</si>
  <si>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</si>
  <si>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</si>
  <si>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</si>
  <si>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</si>
  <si>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</si>
  <si>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</si>
  <si>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</si>
  <si>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</si>
  <si>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</si>
  <si>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</si>
  <si>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</si>
  <si>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</si>
  <si>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</si>
  <si>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</si>
  <si>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</si>
  <si>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</si>
  <si>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</si>
  <si>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</si>
  <si>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</si>
  <si>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</si>
  <si>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</si>
  <si>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</si>
  <si>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</si>
  <si>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</si>
  <si>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</si>
  <si>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</si>
  <si>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</si>
  <si>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</si>
  <si>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</si>
  <si>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</si>
  <si>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</si>
  <si>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</si>
  <si>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</si>
  <si>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</si>
  <si>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</si>
  <si>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</si>
  <si>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</si>
  <si>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</si>
  <si>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</si>
  <si>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</si>
  <si>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</si>
  <si>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</si>
  <si>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</si>
  <si>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</si>
  <si>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</si>
  <si>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</si>
  <si>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</si>
  <si>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</si>
  <si>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</si>
  <si>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</si>
  <si>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</si>
  <si>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</si>
  <si>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</si>
  <si>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</si>
  <si>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</si>
  <si>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</si>
  <si>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</si>
  <si>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</si>
  <si>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</si>
  <si>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</si>
  <si>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</si>
  <si>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</si>
  <si>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</si>
  <si>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</si>
  <si>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</si>
  <si>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</si>
  <si>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</si>
  <si>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</si>
  <si>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</si>
  <si>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</si>
  <si>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</si>
  <si>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</si>
  <si>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</si>
  <si>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</si>
  <si>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</si>
  <si>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</si>
  <si>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</si>
  <si>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</si>
  <si>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</si>
  <si>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</si>
  <si>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</si>
  <si>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</si>
  <si>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</si>
  <si>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</si>
  <si>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</si>
  <si>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</si>
  <si>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</si>
  <si>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</si>
  <si>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</si>
  <si>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</si>
  <si>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</si>
  <si>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</si>
  <si>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</si>
  <si>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</si>
  <si>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</si>
  <si>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</si>
  <si>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</si>
  <si>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</si>
  <si>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</si>
  <si>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</si>
  <si>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</si>
  <si>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</si>
  <si>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</si>
  <si>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</si>
  <si>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</si>
  <si>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</si>
  <si>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</si>
  <si>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</si>
  <si>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</si>
  <si>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</si>
  <si>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</si>
  <si>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</si>
  <si>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</si>
  <si>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</si>
  <si>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</si>
  <si>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</si>
  <si>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</si>
  <si>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</si>
  <si>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</si>
  <si>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</si>
  <si>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</si>
  <si>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</si>
  <si>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</si>
  <si>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</si>
  <si>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</si>
  <si>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</si>
  <si>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</si>
  <si>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</si>
  <si>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</si>
  <si>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</si>
  <si>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</si>
  <si>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</si>
  <si>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</si>
  <si>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</si>
  <si>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</si>
  <si>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</si>
  <si>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</si>
  <si>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</si>
  <si>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</si>
  <si>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</si>
  <si>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</si>
  <si>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</si>
  <si>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</si>
  <si>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</si>
  <si>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</si>
  <si>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</si>
  <si>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</si>
  <si>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</si>
  <si>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</si>
  <si>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</si>
  <si>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</si>
  <si>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</si>
  <si>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</si>
  <si>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</si>
  <si>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</si>
  <si>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</si>
  <si>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</si>
  <si>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</si>
  <si>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</si>
  <si>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</si>
  <si>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</si>
  <si>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</si>
  <si>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</si>
  <si>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</si>
  <si>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</si>
  <si>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</si>
  <si>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</si>
  <si>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</si>
  <si>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</si>
  <si>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</si>
  <si>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</si>
  <si>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</si>
  <si>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</si>
  <si>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</si>
  <si>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</si>
  <si>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</si>
  <si>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</si>
  <si>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</si>
  <si>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</si>
  <si>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</si>
  <si>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</si>
  <si>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</si>
  <si>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</si>
  <si>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</si>
  <si>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</si>
  <si>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</si>
  <si>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</si>
  <si>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</si>
  <si>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</si>
  <si>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</si>
  <si>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</si>
  <si>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</si>
  <si>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</si>
  <si>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</si>
  <si>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</si>
  <si>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</si>
  <si>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</si>
  <si>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</si>
  <si>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</si>
  <si>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</si>
  <si>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</si>
  <si>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</si>
  <si>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</si>
  <si>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</si>
  <si>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</si>
  <si>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</si>
  <si>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</si>
  <si>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</si>
  <si>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</si>
  <si>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</si>
  <si>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</si>
  <si>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</si>
  <si>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</si>
  <si>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</si>
  <si>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</si>
  <si>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</si>
  <si>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</si>
  <si>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</si>
  <si>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</si>
  <si>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</si>
  <si>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</si>
  <si>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</si>
  <si>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</si>
  <si>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</si>
  <si>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</si>
  <si>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</si>
  <si>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</si>
  <si>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</si>
  <si>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</si>
  <si>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</si>
  <si>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</si>
  <si>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</si>
  <si>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</si>
  <si>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</si>
  <si>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</si>
  <si>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</si>
  <si>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</si>
  <si>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</si>
  <si>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</si>
  <si>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</si>
  <si>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</si>
  <si>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</si>
  <si>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</si>
  <si>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</si>
  <si>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</si>
  <si>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</si>
  <si>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</si>
  <si>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</si>
  <si>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</si>
  <si>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</si>
  <si>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</si>
  <si>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</si>
  <si>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</si>
  <si>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</si>
  <si>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</si>
  <si>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</si>
  <si>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</si>
  <si>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</si>
  <si>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</si>
  <si>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</si>
  <si>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</si>
  <si>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</si>
  <si>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</si>
  <si>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</si>
  <si>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</si>
  <si>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</si>
  <si>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</si>
  <si>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</si>
  <si>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</si>
  <si>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</si>
  <si>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</si>
  <si>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</si>
  <si>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</si>
  <si>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</si>
  <si>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</si>
  <si>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</si>
  <si>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</si>
  <si>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</si>
  <si>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</si>
  <si>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</si>
  <si>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</si>
  <si>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</si>
  <si>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</si>
  <si>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</si>
  <si>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</si>
  <si>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</si>
  <si>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</si>
  <si>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</si>
  <si>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</si>
  <si>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</si>
  <si>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</si>
  <si>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</si>
  <si>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</si>
  <si>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</si>
  <si>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</si>
  <si>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</si>
  <si>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</si>
  <si>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</si>
  <si>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</si>
  <si>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</si>
  <si>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</si>
  <si>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</si>
  <si>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</si>
  <si>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</si>
  <si>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</si>
  <si>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</si>
  <si>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</si>
  <si>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</si>
  <si>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</si>
  <si>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</si>
  <si>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</si>
  <si>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</si>
  <si>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</si>
  <si>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</si>
  <si>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</si>
  <si>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</si>
  <si>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</si>
  <si>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</si>
  <si>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</si>
  <si>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</si>
  <si>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</si>
  <si>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</si>
  <si>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</si>
  <si>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</si>
  <si>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</si>
  <si>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</si>
  <si>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</si>
  <si>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</si>
  <si>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</si>
  <si>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</si>
  <si>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</si>
  <si>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</si>
  <si>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</si>
  <si>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</si>
  <si>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</si>
  <si>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</si>
  <si>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</si>
  <si>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</si>
  <si>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</si>
  <si>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</si>
  <si>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</si>
  <si>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</si>
  <si>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</si>
  <si>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</si>
  <si>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</si>
  <si>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</si>
  <si>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</si>
  <si>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</si>
  <si>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</si>
  <si>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</si>
  <si>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</si>
  <si>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</si>
  <si>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</si>
  <si>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</si>
  <si>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</si>
  <si>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</si>
  <si>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</si>
  <si>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</si>
  <si>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</si>
  <si>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</si>
  <si>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</si>
  <si>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</si>
  <si>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</si>
  <si>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</si>
  <si>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</si>
  <si>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</si>
  <si>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CONGRESO DEL ESTADO DE TLAXCALA</t>
  </si>
  <si>
    <t xml:space="preserve">CONGRESO DEL ESTADO DE TLAXCALA </t>
  </si>
  <si>
    <t>Presidente del Comité de Administración</t>
  </si>
  <si>
    <t>Secretario Administrativo</t>
  </si>
  <si>
    <t>Estado de Situación Financiera Detallado - LDF (F1)</t>
  </si>
  <si>
    <t>Informe Analítico de la Deuda Pública y Otros Pasivos - LDF (F2)</t>
  </si>
  <si>
    <t>Balance Presupuestario - LDF (F4)</t>
  </si>
  <si>
    <t>Estado Analítico de Ingresos Detallado - LDF (F5)</t>
  </si>
  <si>
    <t>Estado Analítico del Ejercicio del Presupuesto de Egresos Detallado - LDF (F6a)</t>
  </si>
  <si>
    <t>Estado Analítico del Ejercicio del Presupuesto de Egresos Detallado - LDF (F6b)</t>
  </si>
  <si>
    <t>Estado Analítico del Ejercicio del Presupuesto de Egresos Detallado - LDF (F6c)</t>
  </si>
  <si>
    <t>Estado Analítico del Ejercicio del Presupuesto de Egresos Detallado - LDF (F6d)</t>
  </si>
  <si>
    <t>Informe Analítico de Obligaciones Diferentes de Financiamientos – LDF (F3)</t>
  </si>
  <si>
    <t>e1) Creacion de Leyes, Modificación, Derogac</t>
  </si>
  <si>
    <t>e2) Creacion de Leyes, Modificación, Derogac</t>
  </si>
  <si>
    <t>e3) Creacion de Leyes, Modificación, Derogac</t>
  </si>
  <si>
    <t>Empresa que elaboró el estudio actuarial</t>
  </si>
  <si>
    <t>Año de elaboración del estudio actuarial</t>
  </si>
  <si>
    <t>Estudio actuarial</t>
  </si>
  <si>
    <t>Tasa de rendimiento</t>
  </si>
  <si>
    <t>Año de descapitalización</t>
  </si>
  <si>
    <t>Periodo de suficiencia</t>
  </si>
  <si>
    <t>Generaciones futuras</t>
  </si>
  <si>
    <t>Generación actual</t>
  </si>
  <si>
    <t>Déficit/superávit actuarial</t>
  </si>
  <si>
    <t>Otros Ingresos</t>
  </si>
  <si>
    <t>Valor presente de aportaciones futuras</t>
  </si>
  <si>
    <t>Valor presente de las contribuciones asociadas a los sueldos futuros de cotización X%</t>
  </si>
  <si>
    <t>Pensiones y Jubilaciones en curso de pago</t>
  </si>
  <si>
    <t>Valor presente de las obligaciones</t>
  </si>
  <si>
    <t>Monto de la reserva</t>
  </si>
  <si>
    <t>Promedio</t>
  </si>
  <si>
    <t>Mínimo</t>
  </si>
  <si>
    <t>Máximo</t>
  </si>
  <si>
    <t>Monto mensual por pensión</t>
  </si>
  <si>
    <t>Beneficiarios de Pensionados y Jubilados</t>
  </si>
  <si>
    <t>Pensionados y Jubilados</t>
  </si>
  <si>
    <t>Activos</t>
  </si>
  <si>
    <t>Nómina anual</t>
  </si>
  <si>
    <t>Ingresos Anuales al Fondo de Pensiones</t>
  </si>
  <si>
    <t>Ingresos del Fondo</t>
  </si>
  <si>
    <t>Esperanza de vida</t>
  </si>
  <si>
    <t>Edad de Jubilación o Pensión</t>
  </si>
  <si>
    <t>Crecimiento esperado de los activos (como %)</t>
  </si>
  <si>
    <t>Crecimiento esperado de los pensionados y jubilados (como %)</t>
  </si>
  <si>
    <t>Aportación del ente público al plan de pensión como % del salario</t>
  </si>
  <si>
    <t>Aportación individual al plan de pensión como % del salario</t>
  </si>
  <si>
    <t>Promedio de años de servicio (trabajadores activos)</t>
  </si>
  <si>
    <t>Beneficiarios</t>
  </si>
  <si>
    <t>Edad promedio</t>
  </si>
  <si>
    <t>Edad mínima</t>
  </si>
  <si>
    <t>Edad máxima</t>
  </si>
  <si>
    <t>Población afiliada</t>
  </si>
  <si>
    <t>Beneficio definido, Contribución definida o Mixto</t>
  </si>
  <si>
    <t>Prestación laboral o Fondo general para trabajadores del estado o municipio</t>
  </si>
  <si>
    <t>Tipo de Sistema</t>
  </si>
  <si>
    <t>Otras prestaciones sociales</t>
  </si>
  <si>
    <t>Invalidez y vida</t>
  </si>
  <si>
    <t>Riesgos de trabajo</t>
  </si>
  <si>
    <t>Salud</t>
  </si>
  <si>
    <t>Pensiones y jubilaciones</t>
  </si>
  <si>
    <t>Informe sobre Estudios Actuariales - LDF</t>
  </si>
  <si>
    <t xml:space="preserve">Dip. Vicente Morales Pérez </t>
  </si>
  <si>
    <t>Congreso del Estado de Tlaxcala</t>
  </si>
  <si>
    <t>Informe de Cuentas Por Pagar - LDF (ART. 13 VIII)</t>
  </si>
  <si>
    <t xml:space="preserve">Cuentas por pagar </t>
  </si>
  <si>
    <t>(a)</t>
  </si>
  <si>
    <t>(b)</t>
  </si>
  <si>
    <t>(c = a - b)</t>
  </si>
  <si>
    <t>GASTO NO ETIQUETADO</t>
  </si>
  <si>
    <t>SERVICIOS PERSONALES</t>
  </si>
  <si>
    <t>MATERIALES Y SUMINISTROS</t>
  </si>
  <si>
    <t>SERVICIOS GENERALES</t>
  </si>
  <si>
    <t>TRANSFERENCIAS, ASIGNACIONES, SUBSIDIOS</t>
  </si>
  <si>
    <t>Y OTRAS AYUDAS</t>
  </si>
  <si>
    <t>BIENES MUEBLES, INMUEBLES E INTANGIBLES</t>
  </si>
  <si>
    <t>INVERSIÓN PÚBLICA</t>
  </si>
  <si>
    <t>INVERSIONES FINANCIERAS Y OTRAS</t>
  </si>
  <si>
    <t>PROVISIONES</t>
  </si>
  <si>
    <t>PARTICIPACIONES Y APORTACIONES</t>
  </si>
  <si>
    <t>DEUDA PÚBLICA</t>
  </si>
  <si>
    <t>GASTO ETIQUETADO</t>
  </si>
  <si>
    <t>TOTAL</t>
  </si>
  <si>
    <t>Lic. Gonzalo Guízar Vázquez</t>
  </si>
  <si>
    <t>31 de Diciembre de 2024</t>
  </si>
  <si>
    <t>al 31 de diciembre de 2024-1 (d)</t>
  </si>
  <si>
    <t>Al 31 de Diciembre de 2025 y al 31 de Diciembre de 2024</t>
  </si>
  <si>
    <t>31 de Diciembre de 2025</t>
  </si>
  <si>
    <t>Al 31 de Diciembre de 2025 y al 31 de Diciembre de 2024 (b)</t>
  </si>
  <si>
    <t>Monto pagado de la inversión actualizado al 31 de Diciembre de 2025 (l)</t>
  </si>
  <si>
    <t>Saldo pendiente por pagar de la inversión al 31 de Diciembre de 2025 (m = g – l)</t>
  </si>
  <si>
    <t>Del 1 de Enero al 31 de Diciembre de 2025 (b)</t>
  </si>
  <si>
    <t xml:space="preserve">(CIFRAS NOMINALES) </t>
  </si>
  <si>
    <t>Concepto (b)</t>
  </si>
  <si>
    <r>
      <t>1.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Ingresos de Libre Disposición (1=A+B+C+D+E+F+G+H+I+J+K+L)</t>
    </r>
  </si>
  <si>
    <r>
      <t>A.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Impuestos</t>
    </r>
  </si>
  <si>
    <r>
      <t>B.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Cuotas y Aportaciones de Seguridad Social</t>
    </r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</si>
  <si>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Contribuciones de Mejoras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</si>
  <si>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Derechos</t>
    </r>
  </si>
  <si>
    <r>
      <t>E.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Productos</t>
    </r>
  </si>
  <si>
    <r>
      <t>F.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Aprovechamientos</t>
    </r>
  </si>
  <si>
    <r>
      <t>G.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por Ventas de Bienes y Servicios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</si>
  <si>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Participaciones</t>
    </r>
  </si>
  <si>
    <r>
      <t>I.</t>
    </r>
    <r>
      <rPr>
        <sz val="8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Incentivos Derivados de la Colaboración Fiscal</t>
    </r>
  </si>
  <si>
    <r>
      <t>J.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Transferencias</t>
    </r>
  </si>
  <si>
    <r>
      <t>K.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Convenios</t>
    </r>
  </si>
  <si>
    <r>
      <t>L.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Otros Ingresos de Libre Disposición</t>
    </r>
  </si>
  <si>
    <r>
      <t>2.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Transferencias Federales Etiquetadas (2=A+B+C+D+E)</t>
    </r>
  </si>
  <si>
    <r>
      <t>A.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Aportaciones</t>
    </r>
  </si>
  <si>
    <r>
      <t>B.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Convenios</t>
    </r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</si>
  <si>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Fondos Distintos de Aportaciones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</si>
  <si>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Transferencias, Subsidios y Subvenciones, y Pensiones y Jubilaciones</t>
    </r>
  </si>
  <si>
    <r>
      <t>E.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Otras Transferencias Federales Etiquetadas</t>
    </r>
  </si>
  <si>
    <r>
      <t>3.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Ingresos Derivados de Financiamientos (3=A)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</si>
  <si>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Derivados de Financiamientos</t>
    </r>
  </si>
  <si>
    <r>
      <t>4.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Proyectados (4=1+2+3)</t>
    </r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</si>
  <si>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</si>
  <si>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</si>
  <si>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</si>
  <si>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(CIFRAS NOMINALES)</t>
  </si>
  <si>
    <r>
      <t>1.</t>
    </r>
    <r>
      <rPr>
        <b/>
        <sz val="8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Gasto No Etiquetado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(1=A+B+C+D+E+F+G+H+I)</t>
    </r>
  </si>
  <si>
    <r>
      <t>A.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Servicios Personales</t>
    </r>
  </si>
  <si>
    <r>
      <t>B.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Materiales y Suministros</t>
    </r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</si>
  <si>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Servicios Generales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</si>
  <si>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Transferencias, Asignaciones, Subsidios y Otras Ayudas</t>
    </r>
  </si>
  <si>
    <r>
      <t>E.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Bienes Muebles, Inmuebles e Intangibles</t>
    </r>
  </si>
  <si>
    <r>
      <t>F.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Inversión Pública</t>
    </r>
  </si>
  <si>
    <r>
      <t>G.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Inversiones Financieras y Otras Provisiones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</si>
  <si>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 xml:space="preserve">Participaciones y Aportaciones </t>
    </r>
  </si>
  <si>
    <r>
      <t>I.</t>
    </r>
    <r>
      <rPr>
        <sz val="8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Deuda Pública</t>
    </r>
  </si>
  <si>
    <r>
      <t>2.</t>
    </r>
    <r>
      <rPr>
        <b/>
        <sz val="8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Gasto Etiquetado (2=A+B+C+D+E+F+G+H+I)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</si>
  <si>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Participaciones y Aportaciones</t>
    </r>
  </si>
  <si>
    <r>
      <t>3.</t>
    </r>
    <r>
      <rPr>
        <b/>
        <sz val="8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Total de Egresos Proyectados (3 = 1 + 2)</t>
    </r>
  </si>
  <si>
    <r>
      <t>1.</t>
    </r>
    <r>
      <rPr>
        <b/>
        <sz val="8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Ingresos de Libre Disposición (1=A+B+C+D+E+F+G+H+I+J+K+L)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</si>
  <si>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Impuestos</t>
    </r>
  </si>
  <si>
    <r>
      <t>B.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Cuotas y Aportaciones de Seguridad Social</t>
    </r>
  </si>
  <si>
    <r>
      <t>E.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Productos</t>
    </r>
  </si>
  <si>
    <r>
      <t>F.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Aprovechamientos</t>
    </r>
  </si>
  <si>
    <r>
      <t>I.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Incentivos Derivados de la Colaboración Fiscal</t>
    </r>
  </si>
  <si>
    <r>
      <t>J.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 xml:space="preserve">Transferencias </t>
    </r>
  </si>
  <si>
    <r>
      <t>K.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Convenios</t>
    </r>
  </si>
  <si>
    <r>
      <t>2.</t>
    </r>
    <r>
      <rPr>
        <b/>
        <sz val="8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Transferencias Federales Etiquetadas</t>
    </r>
    <r>
      <rPr>
        <b/>
        <vertAlign val="superscript"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(2=A+B+C+D+E)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</si>
  <si>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Aportaciones</t>
    </r>
  </si>
  <si>
    <r>
      <t>3.</t>
    </r>
    <r>
      <rPr>
        <b/>
        <sz val="8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Ingresos Derivados de Financiamientos (3=A)</t>
    </r>
  </si>
  <si>
    <r>
      <t>4.</t>
    </r>
    <r>
      <rPr>
        <b/>
        <sz val="8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Total de Resultados de Ingresos (4=1+2+3)</t>
    </r>
  </si>
  <si>
    <r>
      <t>3.</t>
    </r>
    <r>
      <rPr>
        <b/>
        <sz val="8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Total del Resultado de Egresos (3=1+2)</t>
    </r>
  </si>
  <si>
    <t>Proyecciones de Ingresos - LDF (F7a)</t>
  </si>
  <si>
    <t>Proyecciones de Egresos - LDF (F7b)</t>
  </si>
  <si>
    <t>Resultados de Ingresos - LDF (F7c)</t>
  </si>
  <si>
    <t>Resultados de Egresos - LDF (F7d)</t>
  </si>
  <si>
    <t>Monto pagado de la inversión al 31 de Diciembre de 2025 (k)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</si>
  <si>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</si>
  <si>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</si>
  <si>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</si>
  <si>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</si>
  <si>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</si>
  <si>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</si>
  <si>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</si>
  <si>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</si>
  <si>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</t>
  </si>
  <si>
    <t>Fecha estimada de</t>
  </si>
  <si>
    <t>Monto o valor (f)</t>
  </si>
  <si>
    <t>Unidad (pesos/</t>
  </si>
  <si>
    <t>Verificación (d)</t>
  </si>
  <si>
    <t>cumplimiento (e)</t>
  </si>
  <si>
    <t>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</si>
  <si>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</si>
  <si>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</si>
  <si>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</si>
  <si>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</si>
  <si>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</si>
  <si>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</t>
  </si>
  <si>
    <t>pesos</t>
  </si>
  <si>
    <t>Art. 6 y 19 de la LDF</t>
  </si>
  <si>
    <t>y Proyecto de Presupuesto</t>
  </si>
  <si>
    <t>de Egresos</t>
  </si>
  <si>
    <t>b.</t>
  </si>
  <si>
    <t>Ley de Ingresos y</t>
  </si>
  <si>
    <t>Presupuesto de Egresos</t>
  </si>
  <si>
    <t>c.</t>
  </si>
  <si>
    <t>Ejercido</t>
  </si>
  <si>
    <t>Cuenta Pública / Formato 4</t>
  </si>
  <si>
    <t>LDF</t>
  </si>
  <si>
    <t>Balance Presupuestario de Recursos Disponibles Sostenible (k)</t>
  </si>
  <si>
    <t>Financiamiento Neto dentro del Techo de Financiamiento Neto (l)</t>
  </si>
  <si>
    <t>NA</t>
  </si>
  <si>
    <t>Art. 6, 19 y 46 de la LDF</t>
  </si>
  <si>
    <t>no aplica</t>
  </si>
  <si>
    <t>Ley de Ingresos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</si>
  <si>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</si>
  <si>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</si>
  <si>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</si>
  <si>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</si>
  <si>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</si>
  <si>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</si>
  <si>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</t>
  </si>
  <si>
    <t>a)</t>
  </si>
  <si>
    <t>Aportación promedio realizada por la Entidad Federativa durante los 5</t>
  </si>
  <si>
    <t>Autorizaciones de recursos</t>
  </si>
  <si>
    <t>ejercicios previos, para infraestructura dañada por desastres naturales (n)</t>
  </si>
  <si>
    <t>aprobados por el FONDEN</t>
  </si>
  <si>
    <t>Saldo del fideicomiso para desastres naturales (o)</t>
  </si>
  <si>
    <t>Cuenta Pública / Auxiliar de</t>
  </si>
  <si>
    <t>Cuentas</t>
  </si>
  <si>
    <t>d.</t>
  </si>
  <si>
    <t>Costo promedio de los últimos 5 ejercicios de la reconstrucción de</t>
  </si>
  <si>
    <t>infraestructura dañada por desastres naturales (p)</t>
  </si>
  <si>
    <t>Techo para servicios personales (q)</t>
  </si>
  <si>
    <t>Asignación en el Presupuesto de Egresos</t>
  </si>
  <si>
    <t>Reporte Trim. Formato 6 d)</t>
  </si>
  <si>
    <t>Art. 10 y 21 de la LDF</t>
  </si>
  <si>
    <t>Art. 13 fracc. V y 21 de la LDF</t>
  </si>
  <si>
    <t>Previsiones de gasto para compromisos de pago derivados de APPs (r)</t>
  </si>
  <si>
    <t>Art. 11 y 21 de la LDF</t>
  </si>
  <si>
    <t>Techo de ADEFAS para el ejercicio fiscal (s)</t>
  </si>
  <si>
    <t>Proyecto de Presupuesto de</t>
  </si>
  <si>
    <t>Art. 12 y 20 de la LDF</t>
  </si>
  <si>
    <t>B. INDICADORES CUALITATIVOS</t>
  </si>
  <si>
    <t>Iniciativa de Ley de Ingresos y Proyecto de Presupuesto de Egresos</t>
  </si>
  <si>
    <t>Objetivos anuales, estrategias y metas para el ejercicio fiscal (t)</t>
  </si>
  <si>
    <t>Iniciativa de Ley de Ingresos y</t>
  </si>
  <si>
    <t>Art. 5 y 18 de la LDF</t>
  </si>
  <si>
    <t>Proyecciones de ejercicios posteriores (u)</t>
  </si>
  <si>
    <t>AÑO    INGRESOS    
2026  408,625,123
2027  449,487,635
2028  494,436,399
2029  543,880,039
2030  598,268,043
2031  658,094,847
AÑO    EGRESOS    
2026  406,574,875
2027  447,232,363
2028  491,955,599
2029  541,151,159
2030  595,266,274
2031  654,792,902</t>
  </si>
  <si>
    <t xml:space="preserve">
pesos
pesos
pesos
pesos
pesos
pesos
pesos
pesos
pesos
pesos</t>
  </si>
  <si>
    <t>Egresos / Formatos 7 a) y b)</t>
  </si>
  <si>
    <t>Descripción de riesgos relevantes y propuestas de acción para enfrentarlos (v)</t>
  </si>
  <si>
    <t>Resultados de ejercicios fiscales anteriores y el ejercicio fiscal en cuestión</t>
  </si>
  <si>
    <t>AÑO    INGRESOS    
2020  279,402,188
2021  317,396,374
2022  309,765,526
2023  386,496,629
2024  421,262,443
2025  416,921,619
AÑO    EGRESOS    
2020  278,215,449
2021  313,251,951
2022  312,917,131
2023  383,184,818
2024  421,262,443
2025  416,921,619</t>
  </si>
  <si>
    <t>(w)</t>
  </si>
  <si>
    <t>Egresos / Formatos 7 c) y d)</t>
  </si>
  <si>
    <t>e.</t>
  </si>
  <si>
    <t>Estudio actuarial de las pensiones de sus trabajadores (x)</t>
  </si>
  <si>
    <t>Egresos / Formato 8</t>
  </si>
  <si>
    <t>Balance Presupuestario de Recursos Disponibles, en caso de ser</t>
  </si>
  <si>
    <t>negativo</t>
  </si>
  <si>
    <t>Razones excepcionales que justifican el Balance Presupuestario de</t>
  </si>
  <si>
    <t>Iniciativa de Ley de Ingresos o</t>
  </si>
  <si>
    <t>Recursos Disponibles negativo (y)</t>
  </si>
  <si>
    <t>Fuente de recursos para cubrir el Balance Presupuestario de Recursos</t>
  </si>
  <si>
    <t>Disponibles negativo (z)</t>
  </si>
  <si>
    <t>Número de ejercicios fiscales y acciones necesarias para cubrir el Balance</t>
  </si>
  <si>
    <t>Presupuestario de Recursos Disponibles negativo (aa)</t>
  </si>
  <si>
    <t>Informes Trimestrales sobre el avance de las acciones para recuperar el</t>
  </si>
  <si>
    <t>Reporte Trim. y Cuenta Pública</t>
  </si>
  <si>
    <t>Balance Presupuestario de Recursos Disponibles (bb)</t>
  </si>
  <si>
    <t>Servicios Personales</t>
  </si>
  <si>
    <t>Remuneraciones de los servidores públicos (cc)</t>
  </si>
  <si>
    <t>Proyecto de Presupuesto</t>
  </si>
  <si>
    <t>Previsiones salariales y económicas para cubrir incrementos salariales,</t>
  </si>
  <si>
    <t>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</si>
  <si>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</si>
  <si>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</si>
  <si>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</si>
  <si>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>Cuenta Pública / Formato 5</t>
  </si>
  <si>
    <t>Art. 14 y 21 de la LDF</t>
  </si>
  <si>
    <t>Monto de Ingresos Excedentes derivados de ILD destinados al fin del</t>
  </si>
  <si>
    <t>Cuenta Pública</t>
  </si>
  <si>
    <t>A.14, fracción I de la LDF (ff)</t>
  </si>
  <si>
    <t>A.14, fracción II, a) de la LDF (gg)</t>
  </si>
  <si>
    <t>A.14, fracción II, b) de la LDF (hh)</t>
  </si>
  <si>
    <t>Art. Noveno Transitorio de la</t>
  </si>
  <si>
    <t>artículo noveno transitorio de la LDF (ii)</t>
  </si>
  <si>
    <t>Análisis Costo-Beneficio para programas o proyectos de inversión</t>
  </si>
  <si>
    <t>Página de internet de la</t>
  </si>
  <si>
    <t>Art. 13 frac. III y 21 de la LDF</t>
  </si>
  <si>
    <t>mayores a 10 millones de UDIS (jj)</t>
  </si>
  <si>
    <t>Secretaría de Finanzas o</t>
  </si>
  <si>
    <t>Tesorería Municipal</t>
  </si>
  <si>
    <t>Análisis de conveniencia y análisis de transferencia de riesgos de los</t>
  </si>
  <si>
    <t>proyectos APPs (kk)</t>
  </si>
  <si>
    <t>Identificación de población objetivo, destino y temporalidad de subsidios</t>
  </si>
  <si>
    <t>Art. 13 frac. VII y 21 de la LDF</t>
  </si>
  <si>
    <t>(ll)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</si>
  <si>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</si>
  <si>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</si>
  <si>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</si>
  <si>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</si>
  <si>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</si>
  <si>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 xml:space="preserve">Lic. Gonzalo Guizar Vázquez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</si>
</sst>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_ ;\-#,##0\ "/>
  </numFmts>
  <fonts count="32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Calibri"/>
      <family val="2"/>
      <scheme val="minor"/>
    </font>
    <font>
      <i/>
      <sz val="8"/>
      <color theme="1"/>
      <name val="Arial"/>
      <family val="2"/>
    </font>
    <font>
      <sz val="9"/>
      <color theme="1"/>
      <name val="Soberana Sans"/>
      <family val="3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charset val="204"/>
    </font>
    <font>
      <sz val="8"/>
      <color theme="1"/>
      <name val="Calibri"/>
      <family val="2"/>
      <scheme val="minor"/>
    </font>
    <font>
      <b/>
      <sz val="6"/>
      <color theme="1"/>
      <name val="Arial"/>
      <family val="2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0"/>
      <name val="Times New Roman"/>
      <family val="1"/>
    </font>
    <font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2F2F2F"/>
      <name val="Times New Roman"/>
      <family val="1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3C0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0"/>
  </cellStyleXfs>
  <cellXfs count="574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indent="1"/>
    </xf>
    <xf numFmtId="43" fontId="0" fillId="0" borderId="0" xfId="0" applyNumberFormat="1"/>
    <xf numFmtId="1" fontId="0" fillId="0" borderId="0" xfId="0" applyNumberFormat="1"/>
    <xf numFmtId="0" fontId="6" fillId="0" borderId="0" xfId="0" applyFont="1"/>
    <xf numFmtId="43" fontId="0" fillId="0" borderId="0" xfId="1" applyFont="1"/>
    <xf numFmtId="4" fontId="0" fillId="0" borderId="0" xfId="0" applyNumberFormat="1"/>
    <xf numFmtId="1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justify" vertical="center" wrapText="1"/>
    </xf>
    <xf numFmtId="1" fontId="2" fillId="0" borderId="8" xfId="0" applyNumberFormat="1" applyFont="1" applyBorder="1" applyAlignment="1">
      <alignment horizontal="justify" vertical="center" wrapText="1"/>
    </xf>
    <xf numFmtId="1" fontId="2" fillId="0" borderId="11" xfId="1" applyNumberFormat="1" applyFont="1" applyBorder="1" applyAlignment="1">
      <alignment horizontal="left" vertical="center" wrapText="1"/>
    </xf>
    <xf numFmtId="1" fontId="2" fillId="0" borderId="11" xfId="0" applyNumberFormat="1" applyFont="1" applyBorder="1" applyAlignment="1">
      <alignment horizontal="left" vertical="center" wrapText="1"/>
    </xf>
    <xf numFmtId="1" fontId="2" fillId="0" borderId="6" xfId="1" applyNumberFormat="1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left" vertical="center" wrapText="1"/>
    </xf>
    <xf numFmtId="0" fontId="11" fillId="0" borderId="0" xfId="0" applyFont="1"/>
    <xf numFmtId="0" fontId="12" fillId="2" borderId="21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14" fillId="0" borderId="0" xfId="0" applyFont="1"/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43" fontId="14" fillId="0" borderId="0" xfId="1" applyFont="1"/>
    <xf numFmtId="4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vertical="center" wrapText="1"/>
    </xf>
    <xf numFmtId="0" fontId="15" fillId="0" borderId="0" xfId="0" applyFont="1"/>
    <xf numFmtId="43" fontId="14" fillId="0" borderId="0" xfId="0" applyNumberFormat="1" applyFont="1"/>
    <xf numFmtId="0" fontId="12" fillId="0" borderId="0" xfId="0" applyFont="1"/>
    <xf numFmtId="43" fontId="2" fillId="0" borderId="0" xfId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>
      <alignment horizontal="center" vertical="center"/>
    </xf>
    <xf numFmtId="164" fontId="0" fillId="0" borderId="0" xfId="0" applyNumberFormat="1"/>
    <xf numFmtId="0" fontId="3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4" fillId="0" borderId="22" xfId="0" applyFont="1" applyBorder="1"/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1" fontId="2" fillId="0" borderId="2" xfId="1" applyNumberFormat="1" applyFont="1" applyBorder="1" applyAlignment="1">
      <alignment horizontal="center" vertical="center"/>
    </xf>
    <xf numFmtId="41" fontId="1" fillId="0" borderId="2" xfId="1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 wrapText="1"/>
    </xf>
    <xf numFmtId="41" fontId="2" fillId="0" borderId="0" xfId="0" applyNumberFormat="1" applyFont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0" xfId="0" applyNumberFormat="1" applyFont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1" fontId="2" fillId="0" borderId="6" xfId="1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1" fillId="0" borderId="2" xfId="1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1" fontId="2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3" fontId="13" fillId="0" borderId="0" xfId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left" vertical="center" wrapText="1"/>
    </xf>
    <xf numFmtId="3" fontId="2" fillId="0" borderId="8" xfId="1" applyNumberFormat="1" applyFont="1" applyBorder="1" applyAlignment="1">
      <alignment horizontal="left" vertical="center" wrapText="1"/>
    </xf>
    <xf numFmtId="3" fontId="1" fillId="0" borderId="8" xfId="1" applyNumberFormat="1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vertical="center" wrapText="1"/>
    </xf>
    <xf numFmtId="3" fontId="2" fillId="0" borderId="8" xfId="1" applyNumberFormat="1" applyFont="1" applyFill="1" applyBorder="1" applyAlignment="1">
      <alignment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vertical="center" wrapText="1"/>
    </xf>
    <xf numFmtId="3" fontId="2" fillId="0" borderId="11" xfId="1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8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4" fillId="0" borderId="0" xfId="0" applyNumberFormat="1" applyFont="1"/>
    <xf numFmtId="3" fontId="14" fillId="0" borderId="22" xfId="0" applyNumberFormat="1" applyFont="1" applyBorder="1"/>
    <xf numFmtId="3" fontId="2" fillId="0" borderId="8" xfId="1" applyNumberFormat="1" applyFont="1" applyFill="1" applyBorder="1" applyAlignment="1">
      <alignment horizontal="center" vertical="center"/>
    </xf>
    <xf numFmtId="3" fontId="1" fillId="0" borderId="8" xfId="1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41" fontId="0" fillId="0" borderId="0" xfId="0" applyNumberFormat="1"/>
    <xf numFmtId="0" fontId="2" fillId="2" borderId="29" xfId="0" applyFont="1" applyFill="1" applyBorder="1"/>
    <xf numFmtId="3" fontId="2" fillId="2" borderId="29" xfId="0" applyNumberFormat="1" applyFont="1" applyFill="1" applyBorder="1" applyAlignment="1">
      <alignment horizontal="right" vertical="center" wrapText="1"/>
    </xf>
    <xf numFmtId="0" fontId="1" fillId="2" borderId="29" xfId="0" applyFont="1" applyFill="1" applyBorder="1"/>
    <xf numFmtId="3" fontId="1" fillId="2" borderId="29" xfId="0" applyNumberFormat="1" applyFont="1" applyFill="1" applyBorder="1" applyAlignment="1">
      <alignment horizontal="right" vertical="center" wrapText="1"/>
    </xf>
    <xf numFmtId="0" fontId="0" fillId="0" borderId="29" xfId="0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15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vertical="top" wrapText="1"/>
      <protection locked="0"/>
    </xf>
    <xf numFmtId="3" fontId="1" fillId="2" borderId="30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1" fontId="1" fillId="2" borderId="7" xfId="0" applyNumberFormat="1" applyFont="1" applyFill="1" applyBorder="1" applyAlignment="1">
      <alignment horizontal="center" vertical="center"/>
    </xf>
    <xf numFmtId="41" fontId="1" fillId="2" borderId="2" xfId="0" applyNumberFormat="1" applyFont="1" applyFill="1" applyBorder="1" applyAlignment="1">
      <alignment horizontal="center" vertical="center"/>
    </xf>
    <xf numFmtId="41" fontId="1" fillId="2" borderId="0" xfId="0" applyNumberFormat="1" applyFont="1" applyFill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0" borderId="0" xfId="1" applyFont="1"/>
    <xf numFmtId="4" fontId="2" fillId="0" borderId="0" xfId="0" applyNumberFormat="1" applyFont="1"/>
    <xf numFmtId="44" fontId="19" fillId="0" borderId="0" xfId="2" applyFont="1"/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vertical="center"/>
    </xf>
    <xf numFmtId="0" fontId="2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vertical="center" wrapText="1" indent="3"/>
    </xf>
    <xf numFmtId="0" fontId="1" fillId="0" borderId="26" xfId="0" applyFont="1" applyBorder="1" applyAlignment="1">
      <alignment vertical="center"/>
    </xf>
    <xf numFmtId="0" fontId="23" fillId="0" borderId="0" xfId="0" applyFont="1" applyAlignment="1">
      <alignment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4"/>
    </xf>
    <xf numFmtId="0" fontId="2" fillId="0" borderId="2" xfId="0" applyFont="1" applyBorder="1" applyAlignment="1">
      <alignment horizontal="left" vertical="center" indent="4"/>
    </xf>
    <xf numFmtId="3" fontId="2" fillId="0" borderId="8" xfId="0" applyNumberFormat="1" applyFont="1" applyBorder="1" applyAlignment="1">
      <alignment horizontal="justify" vertical="center" wrapText="1"/>
    </xf>
    <xf numFmtId="3" fontId="2" fillId="0" borderId="8" xfId="0" applyNumberFormat="1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0" fontId="8" fillId="3" borderId="0" xfId="0" applyFont="1" applyFill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25" fillId="3" borderId="35" xfId="0" applyFont="1" applyFill="1" applyBorder="1" applyAlignment="1">
      <alignment horizontal="center" vertical="center"/>
    </xf>
    <xf numFmtId="0" fontId="25" fillId="3" borderId="42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vertical="center"/>
    </xf>
    <xf numFmtId="0" fontId="8" fillId="3" borderId="38" xfId="0" applyFont="1" applyFill="1" applyBorder="1" applyAlignment="1">
      <alignment vertical="center"/>
    </xf>
    <xf numFmtId="0" fontId="25" fillId="3" borderId="38" xfId="0" applyFont="1" applyFill="1" applyBorder="1" applyAlignment="1">
      <alignment horizontal="center" vertical="center"/>
    </xf>
    <xf numFmtId="0" fontId="25" fillId="3" borderId="44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center" vertical="center"/>
    </xf>
    <xf numFmtId="0" fontId="26" fillId="4" borderId="40" xfId="0" applyFont="1" applyFill="1" applyBorder="1" applyAlignment="1">
      <alignment vertical="center"/>
    </xf>
    <xf numFmtId="0" fontId="27" fillId="4" borderId="37" xfId="0" applyFont="1" applyFill="1" applyBorder="1" applyAlignment="1">
      <alignment horizontal="center" vertical="center"/>
    </xf>
    <xf numFmtId="0" fontId="27" fillId="4" borderId="37" xfId="0" applyFont="1" applyFill="1" applyBorder="1" applyAlignment="1">
      <alignment vertical="center"/>
    </xf>
    <xf numFmtId="0" fontId="27" fillId="4" borderId="38" xfId="0" applyFont="1" applyFill="1" applyBorder="1" applyAlignment="1">
      <alignment horizontal="center" vertical="center"/>
    </xf>
    <xf numFmtId="0" fontId="29" fillId="5" borderId="42" xfId="0" applyFont="1" applyFill="1" applyBorder="1" applyAlignment="1">
      <alignment horizontal="center" vertical="center"/>
    </xf>
    <xf numFmtId="0" fontId="29" fillId="5" borderId="35" xfId="0" applyFont="1" applyFill="1" applyBorder="1" applyAlignment="1">
      <alignment horizontal="center" vertical="center"/>
    </xf>
    <xf numFmtId="0" fontId="29" fillId="6" borderId="42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9" fillId="5" borderId="43" xfId="0" applyFont="1" applyFill="1" applyBorder="1" applyAlignment="1">
      <alignment horizontal="center" vertical="center"/>
    </xf>
    <xf numFmtId="0" fontId="29" fillId="6" borderId="43" xfId="0" applyFont="1" applyFill="1" applyBorder="1" applyAlignment="1">
      <alignment horizontal="center" vertical="center"/>
    </xf>
    <xf numFmtId="0" fontId="26" fillId="5" borderId="36" xfId="0" applyFont="1" applyFill="1" applyBorder="1" applyAlignment="1">
      <alignment horizontal="center" vertical="center"/>
    </xf>
    <xf numFmtId="0" fontId="28" fillId="5" borderId="37" xfId="0" applyFont="1" applyFill="1" applyBorder="1" applyAlignment="1">
      <alignment horizontal="center" vertical="center"/>
    </xf>
    <xf numFmtId="0" fontId="29" fillId="5" borderId="33" xfId="0" applyFont="1" applyFill="1" applyBorder="1" applyAlignment="1">
      <alignment horizontal="center" vertical="center"/>
    </xf>
    <xf numFmtId="0" fontId="29" fillId="4" borderId="40" xfId="0" applyFont="1" applyFill="1" applyBorder="1" applyAlignment="1">
      <alignment horizontal="center" vertical="center"/>
    </xf>
    <xf numFmtId="0" fontId="29" fillId="4" borderId="40" xfId="0" applyFont="1" applyFill="1" applyBorder="1" applyAlignment="1">
      <alignment vertical="center"/>
    </xf>
    <xf numFmtId="0" fontId="29" fillId="4" borderId="37" xfId="0" applyFont="1" applyFill="1" applyBorder="1" applyAlignment="1">
      <alignment horizontal="center" vertical="center"/>
    </xf>
    <xf numFmtId="0" fontId="29" fillId="4" borderId="41" xfId="0" applyFont="1" applyFill="1" applyBorder="1" applyAlignment="1">
      <alignment horizontal="center" vertical="center"/>
    </xf>
    <xf numFmtId="0" fontId="28" fillId="5" borderId="37" xfId="0" applyFont="1" applyFill="1" applyBorder="1" applyAlignment="1">
      <alignment vertical="center"/>
    </xf>
    <xf numFmtId="0" fontId="29" fillId="0" borderId="43" xfId="0" applyFont="1" applyBorder="1" applyAlignment="1">
      <alignment horizontal="center" vertical="center"/>
    </xf>
    <xf numFmtId="0" fontId="29" fillId="5" borderId="35" xfId="0" applyFont="1" applyFill="1" applyBorder="1" applyAlignment="1">
      <alignment vertical="center"/>
    </xf>
    <xf numFmtId="0" fontId="29" fillId="6" borderId="0" xfId="0" applyFont="1" applyFill="1" applyAlignment="1">
      <alignment horizontal="center" vertical="center"/>
    </xf>
    <xf numFmtId="0" fontId="29" fillId="5" borderId="35" xfId="0" applyFont="1" applyFill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/>
    </xf>
    <xf numFmtId="0" fontId="29" fillId="5" borderId="33" xfId="0" applyFont="1" applyFill="1" applyBorder="1" applyAlignment="1">
      <alignment vertical="center"/>
    </xf>
    <xf numFmtId="0" fontId="29" fillId="6" borderId="32" xfId="0" applyFont="1" applyFill="1" applyBorder="1" applyAlignment="1">
      <alignment horizontal="center" vertical="center"/>
    </xf>
    <xf numFmtId="0" fontId="29" fillId="5" borderId="33" xfId="0" applyFont="1" applyFill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/>
    </xf>
    <xf numFmtId="0" fontId="27" fillId="4" borderId="40" xfId="0" applyFont="1" applyFill="1" applyBorder="1" applyAlignment="1">
      <alignment horizontal="center" vertical="center"/>
    </xf>
    <xf numFmtId="0" fontId="27" fillId="4" borderId="40" xfId="0" applyFont="1" applyFill="1" applyBorder="1" applyAlignment="1">
      <alignment vertical="center"/>
    </xf>
    <xf numFmtId="0" fontId="27" fillId="4" borderId="41" xfId="0" applyFont="1" applyFill="1" applyBorder="1" applyAlignment="1">
      <alignment horizontal="center" vertical="center"/>
    </xf>
    <xf numFmtId="0" fontId="28" fillId="4" borderId="36" xfId="0" applyFont="1" applyFill="1" applyBorder="1" applyAlignment="1">
      <alignment horizontal="right" vertical="center"/>
    </xf>
    <xf numFmtId="0" fontId="28" fillId="4" borderId="37" xfId="0" applyFont="1" applyFill="1" applyBorder="1" applyAlignment="1">
      <alignment horizontal="center" vertical="center"/>
    </xf>
    <xf numFmtId="0" fontId="28" fillId="4" borderId="37" xfId="0" applyFont="1" applyFill="1" applyBorder="1" applyAlignment="1">
      <alignment vertical="center"/>
    </xf>
    <xf numFmtId="0" fontId="28" fillId="5" borderId="0" xfId="0" applyFont="1" applyFill="1" applyAlignment="1">
      <alignment vertical="center"/>
    </xf>
    <xf numFmtId="0" fontId="28" fillId="5" borderId="36" xfId="0" applyFont="1" applyFill="1" applyBorder="1" applyAlignment="1">
      <alignment horizontal="right" vertical="center"/>
    </xf>
    <xf numFmtId="0" fontId="29" fillId="5" borderId="38" xfId="0" applyFont="1" applyFill="1" applyBorder="1" applyAlignment="1">
      <alignment horizontal="center" vertical="center"/>
    </xf>
    <xf numFmtId="0" fontId="28" fillId="5" borderId="32" xfId="0" applyFont="1" applyFill="1" applyBorder="1" applyAlignment="1">
      <alignment vertical="center"/>
    </xf>
    <xf numFmtId="0" fontId="30" fillId="0" borderId="0" xfId="0" applyFont="1" applyAlignment="1">
      <alignment horizontal="justify" vertical="center"/>
    </xf>
    <xf numFmtId="0" fontId="31" fillId="0" borderId="0" xfId="0" applyFont="1"/>
    <xf numFmtId="0" fontId="26" fillId="4" borderId="39" xfId="0" applyFont="1" applyFill="1" applyBorder="1" applyAlignment="1">
      <alignment horizontal="center" vertical="center"/>
    </xf>
    <xf numFmtId="3" fontId="29" fillId="6" borderId="0" xfId="0" applyNumberFormat="1" applyFont="1" applyFill="1" applyAlignment="1">
      <alignment horizontal="center" vertical="center"/>
    </xf>
    <xf numFmtId="0" fontId="29" fillId="5" borderId="41" xfId="0" applyFont="1" applyFill="1" applyBorder="1" applyAlignment="1">
      <alignment horizontal="center" vertical="center" wrapText="1"/>
    </xf>
    <xf numFmtId="0" fontId="27" fillId="4" borderId="37" xfId="0" applyFont="1" applyFill="1" applyBorder="1" applyAlignment="1">
      <alignment horizontal="center" vertical="center" wrapText="1"/>
    </xf>
    <xf numFmtId="0" fontId="29" fillId="5" borderId="38" xfId="0" applyFont="1" applyFill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4" borderId="37" xfId="0" applyFont="1" applyFill="1" applyBorder="1" applyAlignment="1">
      <alignment vertical="center"/>
    </xf>
    <xf numFmtId="0" fontId="29" fillId="4" borderId="38" xfId="0" applyFont="1" applyFill="1" applyBorder="1" applyAlignment="1">
      <alignment horizontal="center" vertical="center"/>
    </xf>
    <xf numFmtId="0" fontId="28" fillId="5" borderId="31" xfId="0" applyFont="1" applyFill="1" applyBorder="1" applyAlignment="1">
      <alignment horizontal="center" vertical="center"/>
    </xf>
    <xf numFmtId="0" fontId="28" fillId="5" borderId="34" xfId="0" applyFont="1" applyFill="1" applyBorder="1" applyAlignment="1">
      <alignment horizontal="center" vertical="center"/>
    </xf>
    <xf numFmtId="0" fontId="28" fillId="5" borderId="36" xfId="0" applyFont="1" applyFill="1" applyBorder="1" applyAlignment="1">
      <alignment horizontal="center" vertical="center"/>
    </xf>
    <xf numFmtId="0" fontId="28" fillId="5" borderId="34" xfId="0" applyFont="1" applyFill="1" applyBorder="1" applyAlignment="1">
      <alignment vertical="center"/>
    </xf>
    <xf numFmtId="0" fontId="28" fillId="5" borderId="36" xfId="0" applyFont="1" applyFill="1" applyBorder="1" applyAlignment="1">
      <alignment vertical="center"/>
    </xf>
    <xf numFmtId="0" fontId="27" fillId="5" borderId="37" xfId="0" applyFont="1" applyFill="1" applyBorder="1" applyAlignment="1">
      <alignment vertical="center" wrapText="1"/>
    </xf>
    <xf numFmtId="0" fontId="26" fillId="4" borderId="32" xfId="0" applyFont="1" applyFill="1" applyBorder="1" applyAlignment="1">
      <alignment vertical="center"/>
    </xf>
    <xf numFmtId="0" fontId="26" fillId="4" borderId="37" xfId="0" applyFont="1" applyFill="1" applyBorder="1" applyAlignment="1">
      <alignment vertical="center"/>
    </xf>
    <xf numFmtId="0" fontId="29" fillId="4" borderId="43" xfId="0" applyFont="1" applyFill="1" applyBorder="1" applyAlignment="1">
      <alignment horizontal="center" vertical="center"/>
    </xf>
    <xf numFmtId="0" fontId="29" fillId="0" borderId="38" xfId="0" applyFont="1" applyBorder="1" applyAlignment="1">
      <alignment vertical="center"/>
    </xf>
    <xf numFmtId="165" fontId="29" fillId="6" borderId="0" xfId="1" applyNumberFormat="1" applyFont="1" applyFill="1" applyAlignment="1">
      <alignment horizontal="center" vertical="center"/>
    </xf>
    <xf numFmtId="0" fontId="29" fillId="5" borderId="34" xfId="0" applyFont="1" applyFill="1" applyBorder="1" applyAlignment="1">
      <alignment horizontal="justify" vertical="center" wrapText="1"/>
    </xf>
    <xf numFmtId="0" fontId="27" fillId="5" borderId="0" xfId="0" applyFont="1" applyFill="1" applyAlignment="1">
      <alignment horizontal="justify" vertical="center" wrapText="1"/>
    </xf>
    <xf numFmtId="0" fontId="29" fillId="5" borderId="35" xfId="0" applyFont="1" applyFill="1" applyBorder="1" applyAlignment="1">
      <alignment horizontal="justify" vertical="center" wrapText="1"/>
    </xf>
    <xf numFmtId="0" fontId="24" fillId="3" borderId="46" xfId="0" applyFont="1" applyFill="1" applyBorder="1" applyAlignment="1">
      <alignment vertical="center"/>
    </xf>
    <xf numFmtId="0" fontId="26" fillId="5" borderId="39" xfId="0" applyFont="1" applyFill="1" applyBorder="1" applyAlignment="1">
      <alignment horizontal="center" vertical="center"/>
    </xf>
    <xf numFmtId="0" fontId="28" fillId="5" borderId="40" xfId="0" applyFont="1" applyFill="1" applyBorder="1" applyAlignment="1">
      <alignment horizontal="center" vertical="center"/>
    </xf>
    <xf numFmtId="0" fontId="28" fillId="5" borderId="41" xfId="0" applyFont="1" applyFill="1" applyBorder="1" applyAlignment="1">
      <alignment vertical="center"/>
    </xf>
    <xf numFmtId="0" fontId="29" fillId="0" borderId="46" xfId="0" applyFont="1" applyBorder="1" applyAlignment="1">
      <alignment horizontal="center" vertical="center"/>
    </xf>
    <xf numFmtId="0" fontId="27" fillId="5" borderId="46" xfId="0" applyFont="1" applyFill="1" applyBorder="1" applyAlignment="1">
      <alignment horizontal="center" vertical="center"/>
    </xf>
    <xf numFmtId="0" fontId="29" fillId="5" borderId="46" xfId="0" applyFont="1" applyFill="1" applyBorder="1" applyAlignment="1">
      <alignment horizontal="center" vertical="center"/>
    </xf>
    <xf numFmtId="0" fontId="29" fillId="5" borderId="46" xfId="0" applyFont="1" applyFill="1" applyBorder="1" applyAlignment="1">
      <alignment vertical="center"/>
    </xf>
    <xf numFmtId="0" fontId="29" fillId="5" borderId="46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12" fillId="2" borderId="21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3" fontId="12" fillId="2" borderId="21" xfId="0" applyNumberFormat="1" applyFont="1" applyFill="1" applyBorder="1" applyAlignment="1" applyProtection="1">
      <alignment horizontal="center"/>
      <protection locked="0"/>
    </xf>
    <xf numFmtId="3" fontId="13" fillId="2" borderId="0" xfId="0" applyNumberFormat="1" applyFont="1" applyFill="1" applyAlignment="1" applyProtection="1">
      <alignment horizontal="center" vertical="top" wrapText="1"/>
      <protection locked="0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 wrapText="1"/>
    </xf>
    <xf numFmtId="3" fontId="1" fillId="0" borderId="3" xfId="1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/>
    </xf>
    <xf numFmtId="3" fontId="7" fillId="3" borderId="15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3" fontId="2" fillId="0" borderId="18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20" xfId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41" fontId="1" fillId="0" borderId="1" xfId="0" applyNumberFormat="1" applyFont="1" applyBorder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5" xfId="0" applyNumberFormat="1" applyFont="1" applyBorder="1" applyAlignment="1">
      <alignment horizontal="center" vertical="center" wrapText="1"/>
    </xf>
    <xf numFmtId="4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 wrapText="1"/>
    </xf>
    <xf numFmtId="3" fontId="7" fillId="3" borderId="14" xfId="0" applyNumberFormat="1" applyFont="1" applyFill="1" applyBorder="1" applyAlignment="1">
      <alignment horizontal="center" vertical="center" wrapText="1"/>
    </xf>
    <xf numFmtId="3" fontId="7" fillId="3" borderId="15" xfId="0" applyNumberFormat="1" applyFont="1" applyFill="1" applyBorder="1" applyAlignment="1">
      <alignment horizontal="center" vertical="center" wrapText="1"/>
    </xf>
    <xf numFmtId="0" fontId="21" fillId="0" borderId="7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5" fillId="3" borderId="42" xfId="0" applyFont="1" applyFill="1" applyBorder="1" applyAlignment="1">
      <alignment horizontal="center" vertical="center"/>
    </xf>
    <xf numFmtId="0" fontId="25" fillId="3" borderId="44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vertical="center"/>
    </xf>
    <xf numFmtId="0" fontId="8" fillId="3" borderId="40" xfId="0" applyFont="1" applyFill="1" applyBorder="1" applyAlignment="1">
      <alignment vertical="center"/>
    </xf>
    <xf numFmtId="0" fontId="24" fillId="3" borderId="31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vertical="center"/>
    </xf>
    <xf numFmtId="0" fontId="8" fillId="3" borderId="32" xfId="0" applyFont="1" applyFill="1" applyBorder="1" applyAlignment="1">
      <alignment vertical="center"/>
    </xf>
    <xf numFmtId="0" fontId="8" fillId="3" borderId="33" xfId="0" applyFont="1" applyFill="1" applyBorder="1" applyAlignment="1">
      <alignment vertical="center"/>
    </xf>
    <xf numFmtId="0" fontId="8" fillId="3" borderId="34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35" xfId="0" applyFont="1" applyFill="1" applyBorder="1" applyAlignment="1">
      <alignment vertical="center"/>
    </xf>
    <xf numFmtId="0" fontId="8" fillId="3" borderId="36" xfId="0" applyFont="1" applyFill="1" applyBorder="1" applyAlignment="1">
      <alignment vertical="center"/>
    </xf>
    <xf numFmtId="0" fontId="8" fillId="3" borderId="37" xfId="0" applyFont="1" applyFill="1" applyBorder="1" applyAlignment="1">
      <alignment vertical="center"/>
    </xf>
    <xf numFmtId="0" fontId="8" fillId="3" borderId="38" xfId="0" applyFont="1" applyFill="1" applyBorder="1" applyAlignment="1">
      <alignment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26" fillId="5" borderId="31" xfId="0" applyFont="1" applyFill="1" applyBorder="1" applyAlignment="1">
      <alignment horizontal="center" vertical="center"/>
    </xf>
    <xf numFmtId="0" fontId="26" fillId="5" borderId="34" xfId="0" applyFont="1" applyFill="1" applyBorder="1" applyAlignment="1">
      <alignment horizontal="center" vertical="center"/>
    </xf>
    <xf numFmtId="0" fontId="26" fillId="5" borderId="36" xfId="0" applyFont="1" applyFill="1" applyBorder="1" applyAlignment="1">
      <alignment horizontal="center" vertical="center"/>
    </xf>
    <xf numFmtId="0" fontId="28" fillId="5" borderId="32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8" fillId="5" borderId="37" xfId="0" applyFont="1" applyFill="1" applyBorder="1" applyAlignment="1">
      <alignment horizontal="center" vertical="center"/>
    </xf>
    <xf numFmtId="0" fontId="28" fillId="5" borderId="33" xfId="0" applyFont="1" applyFill="1" applyBorder="1" applyAlignment="1">
      <alignment vertical="center"/>
    </xf>
    <xf numFmtId="0" fontId="28" fillId="5" borderId="35" xfId="0" applyFont="1" applyFill="1" applyBorder="1" applyAlignment="1">
      <alignment vertical="center"/>
    </xf>
    <xf numFmtId="0" fontId="28" fillId="5" borderId="38" xfId="0" applyFont="1" applyFill="1" applyBorder="1" applyAlignment="1">
      <alignment vertical="center"/>
    </xf>
    <xf numFmtId="0" fontId="29" fillId="5" borderId="42" xfId="0" applyFont="1" applyFill="1" applyBorder="1" applyAlignment="1">
      <alignment horizontal="center" vertical="center"/>
    </xf>
    <xf numFmtId="0" fontId="29" fillId="5" borderId="43" xfId="0" applyFont="1" applyFill="1" applyBorder="1" applyAlignment="1">
      <alignment horizontal="center" vertical="center"/>
    </xf>
    <xf numFmtId="0" fontId="29" fillId="5" borderId="44" xfId="0" applyFont="1" applyFill="1" applyBorder="1" applyAlignment="1">
      <alignment horizontal="center" vertical="center"/>
    </xf>
    <xf numFmtId="0" fontId="29" fillId="5" borderId="42" xfId="0" applyFont="1" applyFill="1" applyBorder="1" applyAlignment="1">
      <alignment vertical="center"/>
    </xf>
    <xf numFmtId="0" fontId="29" fillId="5" borderId="43" xfId="0" applyFont="1" applyFill="1" applyBorder="1" applyAlignment="1">
      <alignment vertical="center"/>
    </xf>
    <xf numFmtId="0" fontId="29" fillId="5" borderId="44" xfId="0" applyFont="1" applyFill="1" applyBorder="1" applyAlignment="1">
      <alignment vertical="center"/>
    </xf>
    <xf numFmtId="3" fontId="29" fillId="6" borderId="42" xfId="0" applyNumberFormat="1" applyFont="1" applyFill="1" applyBorder="1" applyAlignment="1">
      <alignment horizontal="center" vertical="center"/>
    </xf>
    <xf numFmtId="3" fontId="29" fillId="6" borderId="43" xfId="0" applyNumberFormat="1" applyFont="1" applyFill="1" applyBorder="1" applyAlignment="1">
      <alignment horizontal="center" vertical="center"/>
    </xf>
    <xf numFmtId="3" fontId="29" fillId="6" borderId="44" xfId="0" applyNumberFormat="1" applyFont="1" applyFill="1" applyBorder="1" applyAlignment="1">
      <alignment horizontal="center" vertical="center"/>
    </xf>
    <xf numFmtId="0" fontId="29" fillId="6" borderId="42" xfId="0" applyFont="1" applyFill="1" applyBorder="1" applyAlignment="1">
      <alignment horizontal="center" vertical="center"/>
    </xf>
    <xf numFmtId="0" fontId="29" fillId="6" borderId="43" xfId="0" applyFont="1" applyFill="1" applyBorder="1" applyAlignment="1">
      <alignment horizontal="center" vertical="center"/>
    </xf>
    <xf numFmtId="0" fontId="29" fillId="6" borderId="44" xfId="0" applyFont="1" applyFill="1" applyBorder="1" applyAlignment="1">
      <alignment horizontal="center" vertical="center"/>
    </xf>
    <xf numFmtId="0" fontId="29" fillId="5" borderId="42" xfId="0" applyFont="1" applyFill="1" applyBorder="1" applyAlignment="1">
      <alignment horizontal="center" vertical="center" wrapText="1"/>
    </xf>
    <xf numFmtId="0" fontId="29" fillId="5" borderId="43" xfId="0" applyFont="1" applyFill="1" applyBorder="1" applyAlignment="1">
      <alignment horizontal="center" vertical="center" wrapText="1"/>
    </xf>
    <xf numFmtId="0" fontId="29" fillId="5" borderId="44" xfId="0" applyFont="1" applyFill="1" applyBorder="1" applyAlignment="1">
      <alignment horizontal="center" vertical="center" wrapText="1"/>
    </xf>
    <xf numFmtId="15" fontId="29" fillId="5" borderId="42" xfId="0" applyNumberFormat="1" applyFont="1" applyFill="1" applyBorder="1" applyAlignment="1">
      <alignment vertical="center"/>
    </xf>
    <xf numFmtId="0" fontId="29" fillId="0" borderId="42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8" fillId="5" borderId="31" xfId="0" applyFont="1" applyFill="1" applyBorder="1" applyAlignment="1">
      <alignment horizontal="right" vertical="center"/>
    </xf>
    <xf numFmtId="0" fontId="28" fillId="5" borderId="36" xfId="0" applyFont="1" applyFill="1" applyBorder="1" applyAlignment="1">
      <alignment horizontal="right" vertical="center"/>
    </xf>
    <xf numFmtId="0" fontId="29" fillId="4" borderId="42" xfId="0" applyFont="1" applyFill="1" applyBorder="1" applyAlignment="1">
      <alignment horizontal="center" vertical="center"/>
    </xf>
    <xf numFmtId="0" fontId="29" fillId="4" borderId="44" xfId="0" applyFont="1" applyFill="1" applyBorder="1" applyAlignment="1">
      <alignment horizontal="center" vertical="center"/>
    </xf>
    <xf numFmtId="0" fontId="28" fillId="5" borderId="32" xfId="0" applyFont="1" applyFill="1" applyBorder="1" applyAlignment="1">
      <alignment vertical="center"/>
    </xf>
    <xf numFmtId="0" fontId="28" fillId="5" borderId="37" xfId="0" applyFont="1" applyFill="1" applyBorder="1" applyAlignment="1">
      <alignment vertical="center"/>
    </xf>
    <xf numFmtId="0" fontId="29" fillId="0" borderId="29" xfId="0" applyFont="1" applyBorder="1" applyAlignment="1">
      <alignment horizontal="center" vertical="center"/>
    </xf>
    <xf numFmtId="0" fontId="28" fillId="5" borderId="34" xfId="0" applyFont="1" applyFill="1" applyBorder="1" applyAlignment="1">
      <alignment horizontal="right" vertical="center"/>
    </xf>
    <xf numFmtId="0" fontId="29" fillId="0" borderId="43" xfId="0" applyFont="1" applyBorder="1" applyAlignment="1">
      <alignment horizontal="center" vertical="center"/>
    </xf>
    <xf numFmtId="0" fontId="29" fillId="0" borderId="42" xfId="0" applyFont="1" applyBorder="1" applyAlignment="1">
      <alignment vertical="center"/>
    </xf>
    <xf numFmtId="0" fontId="29" fillId="0" borderId="43" xfId="0" applyFont="1" applyBorder="1" applyAlignment="1">
      <alignment vertical="center"/>
    </xf>
    <xf numFmtId="0" fontId="29" fillId="0" borderId="44" xfId="0" applyFont="1" applyBorder="1" applyAlignment="1">
      <alignment vertical="center"/>
    </xf>
    <xf numFmtId="0" fontId="29" fillId="0" borderId="42" xfId="0" applyFont="1" applyBorder="1" applyAlignment="1">
      <alignment vertical="center" wrapText="1"/>
    </xf>
    <xf numFmtId="0" fontId="29" fillId="6" borderId="42" xfId="0" applyFont="1" applyFill="1" applyBorder="1" applyAlignment="1">
      <alignment vertical="center" wrapText="1"/>
    </xf>
    <xf numFmtId="0" fontId="29" fillId="6" borderId="43" xfId="0" applyFont="1" applyFill="1" applyBorder="1" applyAlignment="1">
      <alignment vertical="center"/>
    </xf>
    <xf numFmtId="0" fontId="29" fillId="6" borderId="44" xfId="0" applyFont="1" applyFill="1" applyBorder="1" applyAlignment="1">
      <alignment vertical="center"/>
    </xf>
    <xf numFmtId="0" fontId="29" fillId="6" borderId="42" xfId="0" applyFont="1" applyFill="1" applyBorder="1" applyAlignment="1">
      <alignment horizontal="center" vertical="top" wrapText="1"/>
    </xf>
    <xf numFmtId="0" fontId="29" fillId="6" borderId="43" xfId="0" applyFont="1" applyFill="1" applyBorder="1" applyAlignment="1">
      <alignment horizontal="center" vertical="top"/>
    </xf>
    <xf numFmtId="0" fontId="29" fillId="6" borderId="44" xfId="0" applyFont="1" applyFill="1" applyBorder="1" applyAlignment="1">
      <alignment horizontal="center" vertical="top"/>
    </xf>
    <xf numFmtId="0" fontId="28" fillId="5" borderId="33" xfId="0" applyFont="1" applyFill="1" applyBorder="1" applyAlignment="1">
      <alignment horizontal="center" vertical="center"/>
    </xf>
    <xf numFmtId="0" fontId="28" fillId="5" borderId="35" xfId="0" applyFont="1" applyFill="1" applyBorder="1" applyAlignment="1">
      <alignment horizontal="center" vertical="center"/>
    </xf>
    <xf numFmtId="0" fontId="28" fillId="5" borderId="38" xfId="0" applyFont="1" applyFill="1" applyBorder="1" applyAlignment="1">
      <alignment horizontal="center" vertical="center"/>
    </xf>
    <xf numFmtId="0" fontId="28" fillId="5" borderId="31" xfId="0" applyFont="1" applyFill="1" applyBorder="1" applyAlignment="1">
      <alignment horizontal="center" vertical="center"/>
    </xf>
    <xf numFmtId="0" fontId="29" fillId="6" borderId="43" xfId="0" applyFont="1" applyFill="1" applyBorder="1" applyAlignment="1">
      <alignment vertical="center" wrapText="1"/>
    </xf>
    <xf numFmtId="0" fontId="29" fillId="6" borderId="44" xfId="0" applyFont="1" applyFill="1" applyBorder="1" applyAlignment="1">
      <alignment vertical="center" wrapText="1"/>
    </xf>
    <xf numFmtId="0" fontId="26" fillId="4" borderId="31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center" vertical="center"/>
    </xf>
    <xf numFmtId="0" fontId="29" fillId="4" borderId="32" xfId="0" applyFont="1" applyFill="1" applyBorder="1" applyAlignment="1">
      <alignment horizontal="center" vertical="center"/>
    </xf>
    <xf numFmtId="0" fontId="29" fillId="4" borderId="37" xfId="0" applyFont="1" applyFill="1" applyBorder="1" applyAlignment="1">
      <alignment horizontal="center" vertical="center"/>
    </xf>
    <xf numFmtId="0" fontId="29" fillId="4" borderId="32" xfId="0" applyFont="1" applyFill="1" applyBorder="1" applyAlignment="1">
      <alignment vertical="center"/>
    </xf>
    <xf numFmtId="0" fontId="29" fillId="4" borderId="37" xfId="0" applyFont="1" applyFill="1" applyBorder="1" applyAlignment="1">
      <alignment vertical="center"/>
    </xf>
    <xf numFmtId="0" fontId="29" fillId="4" borderId="33" xfId="0" applyFont="1" applyFill="1" applyBorder="1" applyAlignment="1">
      <alignment horizontal="center" vertical="center"/>
    </xf>
    <xf numFmtId="0" fontId="29" fillId="4" borderId="38" xfId="0" applyFont="1" applyFill="1" applyBorder="1" applyAlignment="1">
      <alignment horizontal="center" vertical="center"/>
    </xf>
    <xf numFmtId="0" fontId="29" fillId="4" borderId="43" xfId="0" applyFont="1" applyFill="1" applyBorder="1" applyAlignment="1">
      <alignment horizontal="center" vertical="center"/>
    </xf>
    <xf numFmtId="165" fontId="29" fillId="6" borderId="28" xfId="1" applyNumberFormat="1" applyFont="1" applyFill="1" applyBorder="1" applyAlignment="1">
      <alignment horizontal="center" vertical="center"/>
    </xf>
    <xf numFmtId="165" fontId="29" fillId="6" borderId="45" xfId="1" applyNumberFormat="1" applyFont="1" applyFill="1" applyBorder="1" applyAlignment="1">
      <alignment horizontal="center" vertical="center"/>
    </xf>
    <xf numFmtId="0" fontId="26" fillId="4" borderId="40" xfId="0" applyFont="1" applyFill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29" fillId="0" borderId="36" xfId="0" applyFont="1" applyBorder="1" applyAlignment="1">
      <alignment vertical="center"/>
    </xf>
    <xf numFmtId="0" fontId="26" fillId="5" borderId="32" xfId="0" applyFont="1" applyFill="1" applyBorder="1" applyAlignment="1">
      <alignment vertical="center"/>
    </xf>
    <xf numFmtId="0" fontId="26" fillId="5" borderId="33" xfId="0" applyFont="1" applyFill="1" applyBorder="1" applyAlignment="1">
      <alignment vertical="center"/>
    </xf>
    <xf numFmtId="0" fontId="26" fillId="5" borderId="0" xfId="0" applyFont="1" applyFill="1" applyAlignment="1">
      <alignment vertical="center"/>
    </xf>
    <xf numFmtId="0" fontId="26" fillId="5" borderId="35" xfId="0" applyFont="1" applyFill="1" applyBorder="1" applyAlignment="1">
      <alignment vertical="center"/>
    </xf>
    <xf numFmtId="0" fontId="27" fillId="5" borderId="37" xfId="0" applyFont="1" applyFill="1" applyBorder="1" applyAlignment="1">
      <alignment vertical="center" wrapText="1"/>
    </xf>
    <xf numFmtId="0" fontId="27" fillId="5" borderId="38" xfId="0" applyFont="1" applyFill="1" applyBorder="1" applyAlignment="1">
      <alignment vertical="center" wrapText="1"/>
    </xf>
    <xf numFmtId="0" fontId="29" fillId="7" borderId="39" xfId="0" applyFont="1" applyFill="1" applyBorder="1" applyAlignment="1">
      <alignment vertical="center"/>
    </xf>
    <xf numFmtId="0" fontId="29" fillId="7" borderId="40" xfId="0" applyFont="1" applyFill="1" applyBorder="1" applyAlignment="1">
      <alignment vertical="center"/>
    </xf>
    <xf numFmtId="0" fontId="29" fillId="7" borderId="41" xfId="0" applyFont="1" applyFill="1" applyBorder="1" applyAlignment="1">
      <alignment vertical="center"/>
    </xf>
    <xf numFmtId="0" fontId="8" fillId="3" borderId="41" xfId="0" applyFont="1" applyFill="1" applyBorder="1" applyAlignment="1">
      <alignment vertical="center"/>
    </xf>
  </cellXfs>
  <cellStyles count="4">
    <cellStyle name="Millares" xfId="1" builtinId="3"/>
    <cellStyle name="Moneda" xfId="2" builtinId="4"/>
    <cellStyle name="Normal" xfId="0" builtinId="0"/>
    <cellStyle name="Normal 3" xfId="3" xr:uid="{6A6BD20D-A58F-40B6-B59F-AC60D08509F6}"/>
  </cellStyles>
  <dxfs count="0"/>
  <tableStyles count="0" defaultTableStyle="TableStyleMedium2" defaultPivotStyle="PivotStyleLight16"/>
  <colors>
    <mruColors>
      <color rgb="FF833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3238500</xdr:colOff>
      <xdr:row>4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4222FC8-98CC-4E18-BC4C-5D7C6FA576A2}"/>
            </a:ext>
          </a:extLst>
        </xdr:cNvPr>
        <xdr:cNvSpPr txBox="1"/>
      </xdr:nvSpPr>
      <xdr:spPr>
        <a:xfrm>
          <a:off x="26670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3238500</xdr:colOff>
      <xdr:row>4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AE7A10-8662-4E5A-9967-52D65914D75B}"/>
            </a:ext>
          </a:extLst>
        </xdr:cNvPr>
        <xdr:cNvSpPr txBox="1"/>
      </xdr:nvSpPr>
      <xdr:spPr>
        <a:xfrm>
          <a:off x="26670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3238500</xdr:colOff>
      <xdr:row>4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AEF719E-CE69-489A-8F3E-1509356FA6D9}"/>
            </a:ext>
          </a:extLst>
        </xdr:cNvPr>
        <xdr:cNvSpPr txBox="1"/>
      </xdr:nvSpPr>
      <xdr:spPr>
        <a:xfrm>
          <a:off x="337185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3238500</xdr:colOff>
      <xdr:row>4</xdr:row>
      <xdr:rowOff>0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7F6888C-31BA-42D1-AE4C-2A1824A15BF4}"/>
            </a:ext>
          </a:extLst>
        </xdr:cNvPr>
        <xdr:cNvSpPr txBox="1"/>
      </xdr:nvSpPr>
      <xdr:spPr>
        <a:xfrm>
          <a:off x="337185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3238500</xdr:colOff>
      <xdr:row>4</xdr:row>
      <xdr:rowOff>0</xdr:rowOff>
    </xdr:from>
    <xdr:ext cx="184731" cy="26456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83B6151D-8211-4E8C-946E-489AA3CF00F7}"/>
            </a:ext>
          </a:extLst>
        </xdr:cNvPr>
        <xdr:cNvSpPr txBox="1"/>
      </xdr:nvSpPr>
      <xdr:spPr>
        <a:xfrm>
          <a:off x="4124325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3238500</xdr:colOff>
      <xdr:row>4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DF0B1B0-64C1-4A83-A415-92A4A7148830}"/>
            </a:ext>
          </a:extLst>
        </xdr:cNvPr>
        <xdr:cNvSpPr txBox="1"/>
      </xdr:nvSpPr>
      <xdr:spPr>
        <a:xfrm>
          <a:off x="4124325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lujo de fondos" connectionId="1" xr16:uid="{3C6C106E-7FDA-4FAD-B0F7-DB282B2AE748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93"/>
  <sheetViews>
    <sheetView zoomScaleNormal="100" workbookViewId="0">
      <selection activeCell="C24" sqref="C24"/>
    </sheetView>
  </sheetViews>
  <sheetFormatPr baseColWidth="10" defaultRowHeight="15"/>
  <cols>
    <col min="1" max="1" width="37.28515625" customWidth="1"/>
    <col min="2" max="3" width="12" style="1" bestFit="1" customWidth="1"/>
    <col min="4" max="4" width="39.28515625" customWidth="1"/>
    <col min="5" max="6" width="12" bestFit="1" customWidth="1"/>
    <col min="7" max="7" width="13.140625" bestFit="1" customWidth="1"/>
    <col min="8" max="10" width="15.140625" style="78" bestFit="1" customWidth="1"/>
  </cols>
  <sheetData>
    <row r="1" spans="1:9">
      <c r="A1" s="314" t="s">
        <v>437</v>
      </c>
      <c r="B1" s="315"/>
      <c r="C1" s="315"/>
      <c r="D1" s="315"/>
      <c r="E1" s="315"/>
      <c r="F1" s="316"/>
      <c r="G1" s="1"/>
      <c r="H1" s="79"/>
      <c r="I1" s="79"/>
    </row>
    <row r="2" spans="1:9">
      <c r="A2" s="317" t="s">
        <v>441</v>
      </c>
      <c r="B2" s="318"/>
      <c r="C2" s="318"/>
      <c r="D2" s="318"/>
      <c r="E2" s="318"/>
      <c r="F2" s="319"/>
      <c r="G2" s="1"/>
      <c r="H2" s="79"/>
      <c r="I2" s="79"/>
    </row>
    <row r="3" spans="1:9">
      <c r="A3" s="317" t="s">
        <v>523</v>
      </c>
      <c r="B3" s="318"/>
      <c r="C3" s="318"/>
      <c r="D3" s="318"/>
      <c r="E3" s="318"/>
      <c r="F3" s="319"/>
      <c r="G3" s="1"/>
      <c r="H3" s="79"/>
      <c r="I3" s="79"/>
    </row>
    <row r="4" spans="1:9" ht="15.75" thickBot="1">
      <c r="A4" s="320" t="s">
        <v>0</v>
      </c>
      <c r="B4" s="321"/>
      <c r="C4" s="321"/>
      <c r="D4" s="321"/>
      <c r="E4" s="321"/>
      <c r="F4" s="322"/>
      <c r="G4" s="1"/>
      <c r="H4" s="79"/>
      <c r="I4" s="79"/>
    </row>
    <row r="5" spans="1:9" ht="34.5" thickBot="1">
      <c r="A5" s="85" t="s">
        <v>1</v>
      </c>
      <c r="B5" s="86" t="s">
        <v>524</v>
      </c>
      <c r="C5" s="86" t="s">
        <v>521</v>
      </c>
      <c r="D5" s="85" t="s">
        <v>1</v>
      </c>
      <c r="E5" s="86" t="str">
        <f>B5</f>
        <v>31 de Diciembre de 2025</v>
      </c>
      <c r="F5" s="86" t="s">
        <v>521</v>
      </c>
    </row>
    <row r="6" spans="1:9">
      <c r="A6" s="2" t="s">
        <v>2</v>
      </c>
      <c r="B6" s="53"/>
      <c r="C6" s="53"/>
      <c r="D6" s="3" t="s">
        <v>3</v>
      </c>
      <c r="E6" s="57"/>
      <c r="F6" s="57"/>
    </row>
    <row r="7" spans="1:9">
      <c r="A7" s="2" t="s">
        <v>4</v>
      </c>
      <c r="B7" s="107"/>
      <c r="C7" s="107"/>
      <c r="D7" s="3" t="s">
        <v>5</v>
      </c>
      <c r="E7" s="58"/>
      <c r="F7" s="54"/>
    </row>
    <row r="8" spans="1:9" ht="22.5">
      <c r="A8" s="5" t="s">
        <v>6</v>
      </c>
      <c r="B8" s="115">
        <v>5488547</v>
      </c>
      <c r="C8" s="115">
        <f>SUM(C9:C15)</f>
        <v>6631366</v>
      </c>
      <c r="D8" s="83" t="s">
        <v>7</v>
      </c>
      <c r="E8" s="115">
        <f>SUM(E9:E15)</f>
        <v>5001196</v>
      </c>
      <c r="F8" s="115">
        <f>SUM(F9:F15)</f>
        <v>4610244</v>
      </c>
    </row>
    <row r="9" spans="1:9">
      <c r="A9" s="5" t="s">
        <v>8</v>
      </c>
      <c r="B9" s="107">
        <v>0</v>
      </c>
      <c r="C9" s="107">
        <v>0</v>
      </c>
      <c r="D9" s="83" t="s">
        <v>9</v>
      </c>
      <c r="E9" s="107">
        <v>0</v>
      </c>
      <c r="F9" s="107">
        <v>0</v>
      </c>
    </row>
    <row r="10" spans="1:9">
      <c r="A10" s="5" t="s">
        <v>10</v>
      </c>
      <c r="B10" s="115">
        <v>0</v>
      </c>
      <c r="C10" s="115">
        <v>6631366</v>
      </c>
      <c r="D10" s="83" t="s">
        <v>11</v>
      </c>
      <c r="E10" s="107">
        <v>0</v>
      </c>
      <c r="F10" s="107">
        <v>2209</v>
      </c>
    </row>
    <row r="11" spans="1:9" ht="22.5">
      <c r="A11" s="5" t="s">
        <v>12</v>
      </c>
      <c r="B11" s="107">
        <v>0</v>
      </c>
      <c r="C11" s="107">
        <v>0</v>
      </c>
      <c r="D11" s="83" t="s">
        <v>13</v>
      </c>
      <c r="E11" s="107">
        <v>0</v>
      </c>
      <c r="F11" s="107">
        <v>0</v>
      </c>
    </row>
    <row r="12" spans="1:9" ht="22.5">
      <c r="A12" s="5" t="s">
        <v>14</v>
      </c>
      <c r="B12" s="107">
        <v>0</v>
      </c>
      <c r="C12" s="107">
        <v>0</v>
      </c>
      <c r="D12" s="83" t="s">
        <v>15</v>
      </c>
      <c r="E12" s="107">
        <v>0</v>
      </c>
      <c r="F12" s="107">
        <v>0</v>
      </c>
    </row>
    <row r="13" spans="1:9" ht="22.5">
      <c r="A13" s="5" t="s">
        <v>16</v>
      </c>
      <c r="B13" s="107">
        <v>0</v>
      </c>
      <c r="C13" s="107">
        <v>0</v>
      </c>
      <c r="D13" s="83" t="s">
        <v>17</v>
      </c>
      <c r="E13" s="107">
        <v>0</v>
      </c>
      <c r="F13" s="107">
        <v>0</v>
      </c>
    </row>
    <row r="14" spans="1:9" ht="22.5">
      <c r="A14" s="5" t="s">
        <v>18</v>
      </c>
      <c r="B14" s="107">
        <v>0</v>
      </c>
      <c r="C14" s="107">
        <v>0</v>
      </c>
      <c r="D14" s="83" t="s">
        <v>19</v>
      </c>
      <c r="E14" s="107">
        <v>0</v>
      </c>
      <c r="F14" s="107">
        <v>0</v>
      </c>
    </row>
    <row r="15" spans="1:9" ht="22.5">
      <c r="A15" s="5" t="s">
        <v>20</v>
      </c>
      <c r="B15" s="107">
        <v>0</v>
      </c>
      <c r="C15" s="107">
        <v>0</v>
      </c>
      <c r="D15" s="83" t="s">
        <v>21</v>
      </c>
      <c r="E15" s="115">
        <v>5001196</v>
      </c>
      <c r="F15" s="115">
        <v>4608035</v>
      </c>
    </row>
    <row r="16" spans="1:9" ht="22.5">
      <c r="A16" s="5" t="s">
        <v>22</v>
      </c>
      <c r="B16" s="115">
        <v>0</v>
      </c>
      <c r="C16" s="107">
        <v>0</v>
      </c>
      <c r="D16" s="83" t="s">
        <v>23</v>
      </c>
      <c r="E16" s="107">
        <v>0</v>
      </c>
      <c r="F16" s="107">
        <v>0</v>
      </c>
    </row>
    <row r="17" spans="1:6">
      <c r="A17" s="5" t="s">
        <v>24</v>
      </c>
      <c r="B17" s="107">
        <v>0</v>
      </c>
      <c r="C17" s="117">
        <v>0</v>
      </c>
      <c r="D17" s="83" t="s">
        <v>25</v>
      </c>
      <c r="E17" s="107">
        <v>0</v>
      </c>
      <c r="F17" s="107">
        <v>0</v>
      </c>
    </row>
    <row r="18" spans="1:6">
      <c r="A18" s="5" t="s">
        <v>26</v>
      </c>
      <c r="B18" s="107">
        <v>0</v>
      </c>
      <c r="C18" s="117">
        <v>0</v>
      </c>
      <c r="D18" s="83" t="s">
        <v>27</v>
      </c>
      <c r="E18" s="115">
        <f>SUM(E19:E21)</f>
        <v>0</v>
      </c>
      <c r="F18" s="107">
        <f>+F19+F20+F21</f>
        <v>0</v>
      </c>
    </row>
    <row r="19" spans="1:6">
      <c r="A19" s="5" t="s">
        <v>28</v>
      </c>
      <c r="B19" s="115">
        <v>0</v>
      </c>
      <c r="C19" s="117">
        <v>0</v>
      </c>
      <c r="D19" s="83" t="s">
        <v>29</v>
      </c>
      <c r="E19" s="107">
        <v>0</v>
      </c>
      <c r="F19" s="107">
        <v>0</v>
      </c>
    </row>
    <row r="20" spans="1:6" ht="22.5">
      <c r="A20" s="5" t="s">
        <v>30</v>
      </c>
      <c r="B20" s="107">
        <v>0</v>
      </c>
      <c r="C20" s="117">
        <v>0</v>
      </c>
      <c r="D20" s="83" t="s">
        <v>31</v>
      </c>
      <c r="E20" s="107">
        <v>0</v>
      </c>
      <c r="F20" s="107">
        <v>0</v>
      </c>
    </row>
    <row r="21" spans="1:6" ht="22.5">
      <c r="A21" s="5" t="s">
        <v>32</v>
      </c>
      <c r="B21" s="107">
        <v>0</v>
      </c>
      <c r="C21" s="117">
        <v>0</v>
      </c>
      <c r="D21" s="83" t="s">
        <v>33</v>
      </c>
      <c r="E21" s="107">
        <v>0</v>
      </c>
      <c r="F21" s="107">
        <v>0</v>
      </c>
    </row>
    <row r="22" spans="1:6" ht="22.5">
      <c r="A22" s="5" t="s">
        <v>34</v>
      </c>
      <c r="B22" s="116">
        <v>0</v>
      </c>
      <c r="C22" s="117">
        <v>0</v>
      </c>
      <c r="D22" s="83" t="s">
        <v>35</v>
      </c>
      <c r="E22" s="107">
        <f>+E23+E24</f>
        <v>0</v>
      </c>
      <c r="F22" s="107">
        <f>+F23+F24</f>
        <v>0</v>
      </c>
    </row>
    <row r="23" spans="1:6" ht="22.5">
      <c r="A23" s="5" t="s">
        <v>36</v>
      </c>
      <c r="B23" s="107">
        <v>0</v>
      </c>
      <c r="C23" s="117">
        <v>0</v>
      </c>
      <c r="D23" s="83" t="s">
        <v>37</v>
      </c>
      <c r="E23" s="107">
        <v>0</v>
      </c>
      <c r="F23" s="107">
        <v>0</v>
      </c>
    </row>
    <row r="24" spans="1:6" ht="22.5">
      <c r="A24" s="5" t="s">
        <v>38</v>
      </c>
      <c r="B24" s="107">
        <f>B25+B26+B27+B28+B29</f>
        <v>0</v>
      </c>
      <c r="C24" s="107">
        <f>C25+C26+C27+C28+C29</f>
        <v>0</v>
      </c>
      <c r="D24" s="83" t="s">
        <v>39</v>
      </c>
      <c r="E24" s="107">
        <v>0</v>
      </c>
      <c r="F24" s="107">
        <v>0</v>
      </c>
    </row>
    <row r="25" spans="1:6" ht="22.5">
      <c r="A25" s="5" t="s">
        <v>40</v>
      </c>
      <c r="B25" s="107">
        <v>0</v>
      </c>
      <c r="C25" s="107">
        <v>0</v>
      </c>
      <c r="D25" s="83" t="s">
        <v>41</v>
      </c>
      <c r="E25" s="107">
        <v>0</v>
      </c>
      <c r="F25" s="107">
        <v>0</v>
      </c>
    </row>
    <row r="26" spans="1:6" ht="22.5">
      <c r="A26" s="5" t="s">
        <v>42</v>
      </c>
      <c r="B26" s="107">
        <v>0</v>
      </c>
      <c r="C26" s="117">
        <v>0</v>
      </c>
      <c r="D26" s="83" t="s">
        <v>43</v>
      </c>
      <c r="E26" s="107">
        <f>+E27+E28+E29</f>
        <v>0</v>
      </c>
      <c r="F26" s="107">
        <f>+F27+F28+F29</f>
        <v>0</v>
      </c>
    </row>
    <row r="27" spans="1:6" ht="22.5">
      <c r="A27" s="5" t="s">
        <v>44</v>
      </c>
      <c r="B27" s="107">
        <v>0</v>
      </c>
      <c r="C27" s="117">
        <v>0</v>
      </c>
      <c r="D27" s="83" t="s">
        <v>45</v>
      </c>
      <c r="E27" s="107">
        <v>0</v>
      </c>
      <c r="F27" s="107">
        <v>0</v>
      </c>
    </row>
    <row r="28" spans="1:6" ht="22.5">
      <c r="A28" s="5" t="s">
        <v>46</v>
      </c>
      <c r="B28" s="107">
        <v>0</v>
      </c>
      <c r="C28" s="117">
        <v>0</v>
      </c>
      <c r="D28" s="83" t="s">
        <v>47</v>
      </c>
      <c r="E28" s="107">
        <v>0</v>
      </c>
      <c r="F28" s="107">
        <v>0</v>
      </c>
    </row>
    <row r="29" spans="1:6" ht="22.5">
      <c r="A29" s="5" t="s">
        <v>48</v>
      </c>
      <c r="B29" s="107">
        <v>0</v>
      </c>
      <c r="C29" s="117">
        <v>0</v>
      </c>
      <c r="D29" s="83" t="s">
        <v>49</v>
      </c>
      <c r="E29" s="107">
        <v>0</v>
      </c>
      <c r="F29" s="107">
        <v>0</v>
      </c>
    </row>
    <row r="30" spans="1:6" ht="22.5">
      <c r="A30" s="5" t="s">
        <v>50</v>
      </c>
      <c r="B30" s="107">
        <f>SUM(B31:B35)</f>
        <v>0</v>
      </c>
      <c r="C30" s="107">
        <v>0</v>
      </c>
      <c r="D30" s="83" t="s">
        <v>51</v>
      </c>
      <c r="E30" s="107">
        <f>+E31+E32+E33+E34+E35+E36</f>
        <v>0</v>
      </c>
      <c r="F30" s="107">
        <f>+F31+F32+F33+F34+F35+F36</f>
        <v>0</v>
      </c>
    </row>
    <row r="31" spans="1:6">
      <c r="A31" s="5" t="s">
        <v>52</v>
      </c>
      <c r="B31" s="107">
        <v>0</v>
      </c>
      <c r="C31" s="117">
        <v>0</v>
      </c>
      <c r="D31" s="83" t="s">
        <v>53</v>
      </c>
      <c r="E31" s="107">
        <v>0</v>
      </c>
      <c r="F31" s="107">
        <v>0</v>
      </c>
    </row>
    <row r="32" spans="1:6">
      <c r="A32" s="5" t="s">
        <v>54</v>
      </c>
      <c r="B32" s="107">
        <v>0</v>
      </c>
      <c r="C32" s="117">
        <v>0</v>
      </c>
      <c r="D32" s="83" t="s">
        <v>55</v>
      </c>
      <c r="E32" s="107">
        <v>0</v>
      </c>
      <c r="F32" s="107">
        <v>0</v>
      </c>
    </row>
    <row r="33" spans="1:6" ht="22.5">
      <c r="A33" s="5" t="s">
        <v>56</v>
      </c>
      <c r="B33" s="107">
        <v>0</v>
      </c>
      <c r="C33" s="117">
        <v>0</v>
      </c>
      <c r="D33" s="83" t="s">
        <v>57</v>
      </c>
      <c r="E33" s="107">
        <v>0</v>
      </c>
      <c r="F33" s="107">
        <v>0</v>
      </c>
    </row>
    <row r="34" spans="1:6" ht="22.5">
      <c r="A34" s="5" t="s">
        <v>58</v>
      </c>
      <c r="B34" s="107">
        <v>0</v>
      </c>
      <c r="C34" s="117">
        <v>0</v>
      </c>
      <c r="D34" s="83" t="s">
        <v>59</v>
      </c>
      <c r="E34" s="107">
        <v>0</v>
      </c>
      <c r="F34" s="107">
        <v>0</v>
      </c>
    </row>
    <row r="35" spans="1:6" ht="22.5">
      <c r="A35" s="5" t="s">
        <v>60</v>
      </c>
      <c r="B35" s="107">
        <v>0</v>
      </c>
      <c r="C35" s="117">
        <v>0</v>
      </c>
      <c r="D35" s="83" t="s">
        <v>61</v>
      </c>
      <c r="E35" s="107">
        <v>0</v>
      </c>
      <c r="F35" s="107">
        <v>0</v>
      </c>
    </row>
    <row r="36" spans="1:6">
      <c r="A36" s="5" t="s">
        <v>62</v>
      </c>
      <c r="B36" s="107">
        <v>0</v>
      </c>
      <c r="C36" s="107">
        <v>0</v>
      </c>
      <c r="D36" s="83" t="s">
        <v>63</v>
      </c>
      <c r="E36" s="107">
        <v>0</v>
      </c>
      <c r="F36" s="107">
        <v>0</v>
      </c>
    </row>
    <row r="37" spans="1:6" ht="22.5">
      <c r="A37" s="5" t="s">
        <v>64</v>
      </c>
      <c r="B37" s="107">
        <f>SUM(B38:B39)</f>
        <v>0</v>
      </c>
      <c r="C37" s="107">
        <v>0</v>
      </c>
      <c r="D37" s="83" t="s">
        <v>65</v>
      </c>
      <c r="E37" s="107">
        <f>+E38+E39+E40</f>
        <v>0</v>
      </c>
      <c r="F37" s="107">
        <f>+F38+F39+F40</f>
        <v>0</v>
      </c>
    </row>
    <row r="38" spans="1:6" ht="22.5">
      <c r="A38" s="5" t="s">
        <v>66</v>
      </c>
      <c r="B38" s="107">
        <v>0</v>
      </c>
      <c r="C38" s="107">
        <v>0</v>
      </c>
      <c r="D38" s="83" t="s">
        <v>67</v>
      </c>
      <c r="E38" s="107">
        <v>0</v>
      </c>
      <c r="F38" s="107">
        <v>0</v>
      </c>
    </row>
    <row r="39" spans="1:6">
      <c r="A39" s="5" t="s">
        <v>68</v>
      </c>
      <c r="B39" s="107">
        <v>0</v>
      </c>
      <c r="C39" s="107">
        <v>0</v>
      </c>
      <c r="D39" s="83" t="s">
        <v>69</v>
      </c>
      <c r="E39" s="107">
        <v>0</v>
      </c>
      <c r="F39" s="107">
        <v>0</v>
      </c>
    </row>
    <row r="40" spans="1:6">
      <c r="A40" s="5" t="s">
        <v>70</v>
      </c>
      <c r="B40" s="107">
        <f>SUM(B41:B44)</f>
        <v>0</v>
      </c>
      <c r="C40" s="107">
        <f>SUM(C41:C44)</f>
        <v>0</v>
      </c>
      <c r="D40" s="83" t="s">
        <v>71</v>
      </c>
      <c r="E40" s="107">
        <v>0</v>
      </c>
      <c r="F40" s="107">
        <v>0</v>
      </c>
    </row>
    <row r="41" spans="1:6">
      <c r="A41" s="5" t="s">
        <v>72</v>
      </c>
      <c r="B41" s="107">
        <v>0</v>
      </c>
      <c r="C41" s="107">
        <v>0</v>
      </c>
      <c r="D41" s="83" t="s">
        <v>73</v>
      </c>
      <c r="E41" s="107">
        <f>+E42+E43+E44</f>
        <v>0</v>
      </c>
      <c r="F41" s="107">
        <f>+F42+F43+F44</f>
        <v>0</v>
      </c>
    </row>
    <row r="42" spans="1:6" ht="22.5">
      <c r="A42" s="5" t="s">
        <v>74</v>
      </c>
      <c r="B42" s="107">
        <v>0</v>
      </c>
      <c r="C42" s="107">
        <v>0</v>
      </c>
      <c r="D42" s="83" t="s">
        <v>75</v>
      </c>
      <c r="E42" s="107">
        <v>0</v>
      </c>
      <c r="F42" s="107">
        <v>0</v>
      </c>
    </row>
    <row r="43" spans="1:6" ht="22.5">
      <c r="A43" s="5" t="s">
        <v>76</v>
      </c>
      <c r="B43" s="107">
        <v>0</v>
      </c>
      <c r="C43" s="107">
        <v>0</v>
      </c>
      <c r="D43" s="83" t="s">
        <v>77</v>
      </c>
      <c r="E43" s="107">
        <v>0</v>
      </c>
      <c r="F43" s="107">
        <v>0</v>
      </c>
    </row>
    <row r="44" spans="1:6">
      <c r="A44" s="5" t="s">
        <v>78</v>
      </c>
      <c r="B44" s="107">
        <v>0</v>
      </c>
      <c r="C44" s="107">
        <v>0</v>
      </c>
      <c r="D44" s="83" t="s">
        <v>79</v>
      </c>
      <c r="E44" s="107">
        <v>0</v>
      </c>
      <c r="F44" s="107">
        <v>0</v>
      </c>
    </row>
    <row r="45" spans="1:6">
      <c r="A45" s="5"/>
      <c r="B45" s="116"/>
      <c r="C45" s="117"/>
      <c r="D45" s="83"/>
      <c r="E45" s="107"/>
      <c r="F45" s="121"/>
    </row>
    <row r="46" spans="1:6" ht="22.5">
      <c r="A46" s="10" t="s">
        <v>80</v>
      </c>
      <c r="B46" s="118">
        <f>+B8+B16+B24+B30+B36+B37+B40</f>
        <v>5488547</v>
      </c>
      <c r="C46" s="118">
        <f>+C8+C16+C24+C30+C36+C37+C40</f>
        <v>6631366</v>
      </c>
      <c r="D46" s="82" t="s">
        <v>81</v>
      </c>
      <c r="E46" s="118">
        <f>+E8+E18+E22+E25+E26+E30+E37+E41</f>
        <v>5001196</v>
      </c>
      <c r="F46" s="118">
        <f>+F8+F18+F22+F25+F26+F30+F37+F41</f>
        <v>4610244</v>
      </c>
    </row>
    <row r="47" spans="1:6" ht="15.75" thickBot="1">
      <c r="A47" s="6"/>
      <c r="B47" s="119"/>
      <c r="C47" s="120"/>
      <c r="D47" s="84"/>
      <c r="E47" s="59"/>
      <c r="F47" s="60"/>
    </row>
    <row r="48" spans="1:6">
      <c r="A48" s="11" t="s">
        <v>82</v>
      </c>
      <c r="B48" s="104"/>
      <c r="C48" s="112"/>
      <c r="D48" s="12" t="s">
        <v>83</v>
      </c>
      <c r="E48" s="61"/>
      <c r="F48" s="62"/>
    </row>
    <row r="49" spans="1:6">
      <c r="A49" s="5" t="s">
        <v>84</v>
      </c>
      <c r="B49" s="107">
        <v>0</v>
      </c>
      <c r="C49" s="117">
        <v>0</v>
      </c>
      <c r="D49" s="83" t="s">
        <v>85</v>
      </c>
      <c r="E49" s="107">
        <v>0</v>
      </c>
      <c r="F49" s="107">
        <v>0</v>
      </c>
    </row>
    <row r="50" spans="1:6" ht="22.5">
      <c r="A50" s="5" t="s">
        <v>86</v>
      </c>
      <c r="B50" s="107">
        <v>0</v>
      </c>
      <c r="C50" s="117">
        <v>0</v>
      </c>
      <c r="D50" s="83" t="s">
        <v>87</v>
      </c>
      <c r="E50" s="107">
        <v>0</v>
      </c>
      <c r="F50" s="107">
        <v>0</v>
      </c>
    </row>
    <row r="51" spans="1:6" ht="22.5">
      <c r="A51" s="5" t="s">
        <v>88</v>
      </c>
      <c r="B51" s="115">
        <v>7605492</v>
      </c>
      <c r="C51" s="115">
        <v>7605492</v>
      </c>
      <c r="D51" s="83" t="s">
        <v>89</v>
      </c>
      <c r="E51" s="107">
        <v>0</v>
      </c>
      <c r="F51" s="107">
        <v>0</v>
      </c>
    </row>
    <row r="52" spans="1:6">
      <c r="A52" s="5" t="s">
        <v>90</v>
      </c>
      <c r="B52" s="115">
        <v>21996837</v>
      </c>
      <c r="C52" s="115">
        <v>21243312</v>
      </c>
      <c r="D52" s="83" t="s">
        <v>91</v>
      </c>
      <c r="E52" s="107">
        <v>0</v>
      </c>
      <c r="F52" s="107">
        <v>0</v>
      </c>
    </row>
    <row r="53" spans="1:6" ht="22.5">
      <c r="A53" s="5" t="s">
        <v>92</v>
      </c>
      <c r="B53" s="115">
        <v>297356</v>
      </c>
      <c r="C53" s="115">
        <v>297356</v>
      </c>
      <c r="D53" s="83" t="s">
        <v>93</v>
      </c>
      <c r="E53" s="107">
        <v>0</v>
      </c>
      <c r="F53" s="107">
        <v>0</v>
      </c>
    </row>
    <row r="54" spans="1:6" ht="22.5">
      <c r="A54" s="5" t="s">
        <v>94</v>
      </c>
      <c r="B54" s="107">
        <v>-17952443</v>
      </c>
      <c r="C54" s="107">
        <v>0</v>
      </c>
      <c r="D54" s="83" t="s">
        <v>95</v>
      </c>
      <c r="E54" s="107">
        <v>0</v>
      </c>
      <c r="F54" s="107">
        <v>0</v>
      </c>
    </row>
    <row r="55" spans="1:6">
      <c r="A55" s="5" t="s">
        <v>96</v>
      </c>
      <c r="B55" s="107">
        <v>0</v>
      </c>
      <c r="C55" s="107">
        <v>0</v>
      </c>
      <c r="D55" s="82"/>
      <c r="E55" s="107"/>
      <c r="F55" s="107"/>
    </row>
    <row r="56" spans="1:6" ht="22.5">
      <c r="A56" s="5" t="s">
        <v>97</v>
      </c>
      <c r="B56" s="107">
        <v>0</v>
      </c>
      <c r="C56" s="107">
        <v>0</v>
      </c>
      <c r="D56" s="82" t="s">
        <v>98</v>
      </c>
      <c r="E56" s="107">
        <f>SUM(E49:E54)</f>
        <v>0</v>
      </c>
      <c r="F56" s="107">
        <f>SUM(F49:F54)</f>
        <v>0</v>
      </c>
    </row>
    <row r="57" spans="1:6">
      <c r="A57" s="5" t="s">
        <v>99</v>
      </c>
      <c r="B57" s="107">
        <v>0</v>
      </c>
      <c r="C57" s="107">
        <v>0</v>
      </c>
      <c r="D57" s="81"/>
      <c r="E57" s="122"/>
      <c r="F57" s="121"/>
    </row>
    <row r="58" spans="1:6">
      <c r="A58" s="5"/>
      <c r="B58" s="116"/>
      <c r="C58" s="117"/>
      <c r="D58" s="82" t="s">
        <v>100</v>
      </c>
      <c r="E58" s="118">
        <f>+E56+E46</f>
        <v>5001196</v>
      </c>
      <c r="F58" s="118">
        <f>+F56+F46</f>
        <v>4610244</v>
      </c>
    </row>
    <row r="59" spans="1:6" ht="22.5">
      <c r="A59" s="10" t="s">
        <v>101</v>
      </c>
      <c r="B59" s="118">
        <f>SUM(B49:B57)</f>
        <v>11947242</v>
      </c>
      <c r="C59" s="108">
        <f>SUM(C49:C57)</f>
        <v>29146160</v>
      </c>
      <c r="D59" s="83"/>
      <c r="E59" s="122"/>
      <c r="F59" s="121"/>
    </row>
    <row r="60" spans="1:6">
      <c r="A60" s="5"/>
      <c r="B60" s="116"/>
      <c r="C60" s="117"/>
      <c r="D60" s="82" t="s">
        <v>102</v>
      </c>
      <c r="E60" s="122"/>
      <c r="F60" s="121"/>
    </row>
    <row r="61" spans="1:6">
      <c r="A61" s="10" t="s">
        <v>103</v>
      </c>
      <c r="B61" s="118">
        <f>+B46+B59</f>
        <v>17435789</v>
      </c>
      <c r="C61" s="118">
        <f>+C46+C59</f>
        <v>35777526</v>
      </c>
      <c r="D61" s="82"/>
      <c r="E61" s="122"/>
      <c r="F61" s="121"/>
    </row>
    <row r="62" spans="1:6" ht="22.5">
      <c r="A62" s="5"/>
      <c r="B62" s="52"/>
      <c r="C62" s="52"/>
      <c r="D62" s="82" t="s">
        <v>104</v>
      </c>
      <c r="E62" s="118">
        <f>SUM(E63:E65)</f>
        <v>2037927</v>
      </c>
      <c r="F62" s="118">
        <f>SUM(F63:F65)</f>
        <v>2037927</v>
      </c>
    </row>
    <row r="63" spans="1:6">
      <c r="A63" s="5"/>
      <c r="B63" s="52"/>
      <c r="C63" s="52"/>
      <c r="D63" s="83" t="s">
        <v>105</v>
      </c>
      <c r="E63" s="122"/>
      <c r="F63" s="121"/>
    </row>
    <row r="64" spans="1:6">
      <c r="A64" s="5"/>
      <c r="B64" s="52"/>
      <c r="C64" s="52"/>
      <c r="D64" s="83" t="s">
        <v>106</v>
      </c>
      <c r="E64" s="107"/>
      <c r="F64" s="107"/>
    </row>
    <row r="65" spans="1:9">
      <c r="A65" s="5"/>
      <c r="B65" s="14"/>
      <c r="C65" s="14"/>
      <c r="D65" s="83" t="s">
        <v>107</v>
      </c>
      <c r="E65" s="115">
        <v>2037927</v>
      </c>
      <c r="F65" s="115">
        <v>2037927</v>
      </c>
    </row>
    <row r="66" spans="1:9">
      <c r="A66" s="5"/>
      <c r="B66" s="14"/>
      <c r="C66" s="14"/>
      <c r="D66" s="83"/>
      <c r="E66" s="107"/>
      <c r="F66" s="107"/>
    </row>
    <row r="67" spans="1:9" ht="22.5">
      <c r="A67" s="5"/>
      <c r="B67" s="14"/>
      <c r="C67" s="14"/>
      <c r="D67" s="82" t="s">
        <v>108</v>
      </c>
      <c r="E67" s="108">
        <f>SUM(E68:E72)</f>
        <v>10396666</v>
      </c>
      <c r="F67" s="108">
        <f>SUM(F68:F72)</f>
        <v>29129355</v>
      </c>
    </row>
    <row r="68" spans="1:9">
      <c r="A68" s="5"/>
      <c r="B68" s="14"/>
      <c r="C68" s="14"/>
      <c r="D68" s="83" t="s">
        <v>109</v>
      </c>
      <c r="E68" s="115">
        <v>-1096634</v>
      </c>
      <c r="F68" s="115">
        <v>2768593</v>
      </c>
    </row>
    <row r="69" spans="1:9">
      <c r="A69" s="5"/>
      <c r="B69" s="14"/>
      <c r="C69" s="14"/>
      <c r="D69" s="83" t="s">
        <v>110</v>
      </c>
      <c r="E69" s="115">
        <v>11493300</v>
      </c>
      <c r="F69" s="115">
        <v>26360762</v>
      </c>
    </row>
    <row r="70" spans="1:9">
      <c r="A70" s="5"/>
      <c r="B70" s="14"/>
      <c r="C70" s="14"/>
      <c r="D70" s="83" t="s">
        <v>111</v>
      </c>
      <c r="E70" s="107">
        <v>0</v>
      </c>
      <c r="F70" s="117">
        <v>0</v>
      </c>
    </row>
    <row r="71" spans="1:9">
      <c r="A71" s="5"/>
      <c r="B71" s="14"/>
      <c r="C71" s="14"/>
      <c r="D71" s="83" t="s">
        <v>112</v>
      </c>
      <c r="E71" s="107">
        <v>0</v>
      </c>
      <c r="F71" s="117">
        <v>0</v>
      </c>
    </row>
    <row r="72" spans="1:9" ht="22.5">
      <c r="A72" s="5"/>
      <c r="B72" s="14"/>
      <c r="C72" s="14"/>
      <c r="D72" s="83" t="s">
        <v>113</v>
      </c>
      <c r="E72" s="107">
        <v>0</v>
      </c>
      <c r="F72" s="117">
        <v>0</v>
      </c>
    </row>
    <row r="73" spans="1:9">
      <c r="A73" s="5"/>
      <c r="B73" s="14"/>
      <c r="C73" s="14"/>
      <c r="D73" s="83"/>
      <c r="E73" s="107"/>
      <c r="F73" s="107"/>
    </row>
    <row r="74" spans="1:9" ht="22.5">
      <c r="A74" s="5"/>
      <c r="B74" s="14"/>
      <c r="C74" s="14"/>
      <c r="D74" s="82" t="s">
        <v>114</v>
      </c>
      <c r="E74" s="107">
        <f>SUM(E75:E76)</f>
        <v>0</v>
      </c>
      <c r="F74" s="107">
        <f>SUM(F75:F76)</f>
        <v>0</v>
      </c>
    </row>
    <row r="75" spans="1:9">
      <c r="A75" s="5"/>
      <c r="B75" s="14"/>
      <c r="C75" s="14"/>
      <c r="D75" s="83" t="s">
        <v>115</v>
      </c>
      <c r="E75" s="107">
        <v>0</v>
      </c>
      <c r="F75" s="107">
        <v>0</v>
      </c>
    </row>
    <row r="76" spans="1:9">
      <c r="A76" s="5"/>
      <c r="B76" s="14"/>
      <c r="C76" s="14"/>
      <c r="D76" s="83" t="s">
        <v>116</v>
      </c>
      <c r="E76" s="107">
        <v>0</v>
      </c>
      <c r="F76" s="117">
        <v>0</v>
      </c>
    </row>
    <row r="77" spans="1:9">
      <c r="A77" s="5"/>
      <c r="B77" s="14"/>
      <c r="C77" s="14"/>
      <c r="D77" s="83"/>
      <c r="E77" s="122"/>
      <c r="F77" s="121"/>
    </row>
    <row r="78" spans="1:9" ht="22.5">
      <c r="A78" s="5"/>
      <c r="B78" s="14"/>
      <c r="C78" s="14"/>
      <c r="D78" s="82" t="s">
        <v>117</v>
      </c>
      <c r="E78" s="108">
        <f>+E62+E67+E74</f>
        <v>12434593</v>
      </c>
      <c r="F78" s="118">
        <f>+F62+F67+F74</f>
        <v>31167282</v>
      </c>
    </row>
    <row r="79" spans="1:9">
      <c r="A79" s="5"/>
      <c r="B79" s="14"/>
      <c r="C79" s="14"/>
      <c r="D79" s="83"/>
      <c r="E79" s="123"/>
      <c r="F79" s="123"/>
    </row>
    <row r="80" spans="1:9" ht="22.5">
      <c r="A80" s="5"/>
      <c r="B80" s="14"/>
      <c r="C80" s="14"/>
      <c r="D80" s="82" t="s">
        <v>118</v>
      </c>
      <c r="E80" s="108">
        <f>+E78+E58</f>
        <v>17435789</v>
      </c>
      <c r="F80" s="118">
        <f>+F78+F58</f>
        <v>35777526</v>
      </c>
      <c r="G80" s="47"/>
      <c r="H80" s="50"/>
      <c r="I80" s="50"/>
    </row>
    <row r="81" spans="1:7">
      <c r="A81" s="5"/>
      <c r="B81" s="14"/>
      <c r="C81" s="14"/>
      <c r="D81" s="83"/>
      <c r="E81" s="121"/>
      <c r="F81" s="121"/>
      <c r="G81" s="47"/>
    </row>
    <row r="82" spans="1:7">
      <c r="A82" s="5"/>
      <c r="B82" s="14"/>
      <c r="C82" s="14"/>
      <c r="D82" s="83"/>
      <c r="E82" s="83"/>
      <c r="F82" s="83"/>
    </row>
    <row r="83" spans="1:7" ht="15.75" thickBot="1">
      <c r="A83" s="6"/>
      <c r="B83" s="91"/>
      <c r="C83" s="91"/>
      <c r="D83" s="87"/>
      <c r="E83" s="87"/>
      <c r="F83" s="87"/>
    </row>
    <row r="84" spans="1:7">
      <c r="A84" s="13"/>
      <c r="B84" s="94"/>
      <c r="C84" s="94"/>
      <c r="D84" s="13"/>
      <c r="E84" s="13"/>
      <c r="F84" s="13"/>
    </row>
    <row r="85" spans="1:7">
      <c r="A85" s="13"/>
      <c r="B85" s="94"/>
      <c r="C85" s="94"/>
      <c r="D85" s="13"/>
      <c r="E85" s="13"/>
      <c r="F85" s="76"/>
      <c r="G85" s="76"/>
    </row>
    <row r="86" spans="1:7">
      <c r="A86" s="13"/>
      <c r="B86" s="94"/>
      <c r="C86" s="94"/>
      <c r="D86" s="13"/>
      <c r="E86" s="13"/>
      <c r="F86" s="13"/>
    </row>
    <row r="87" spans="1:7">
      <c r="A87" s="13"/>
      <c r="B87" s="94"/>
      <c r="C87" s="94"/>
      <c r="D87" s="13"/>
      <c r="E87" s="13"/>
      <c r="F87" s="13"/>
    </row>
    <row r="88" spans="1:7">
      <c r="A88" s="66"/>
      <c r="B88" s="113"/>
      <c r="C88" s="113"/>
      <c r="D88" s="66"/>
      <c r="E88" s="74"/>
      <c r="F88" s="74"/>
    </row>
    <row r="89" spans="1:7">
      <c r="A89" s="313" t="s">
        <v>499</v>
      </c>
      <c r="B89" s="313"/>
      <c r="C89" s="114"/>
      <c r="D89" s="313" t="s">
        <v>520</v>
      </c>
      <c r="E89" s="313"/>
      <c r="F89" s="75"/>
      <c r="G89" s="63"/>
    </row>
    <row r="90" spans="1:7">
      <c r="A90" s="312" t="s">
        <v>439</v>
      </c>
      <c r="B90" s="312"/>
      <c r="C90" s="114"/>
      <c r="D90" s="312" t="s">
        <v>440</v>
      </c>
      <c r="E90" s="312"/>
      <c r="F90" s="75"/>
      <c r="G90" s="63"/>
    </row>
    <row r="91" spans="1:7">
      <c r="A91" s="66"/>
      <c r="B91" s="113"/>
      <c r="C91" s="113"/>
      <c r="D91" s="75"/>
      <c r="E91" s="75"/>
      <c r="F91" s="75"/>
      <c r="G91" s="63"/>
    </row>
    <row r="92" spans="1:7">
      <c r="A92" s="66"/>
      <c r="B92" s="113"/>
      <c r="C92" s="113"/>
      <c r="D92" s="66"/>
      <c r="E92" s="66"/>
      <c r="F92" s="66"/>
    </row>
    <row r="93" spans="1:7">
      <c r="A93" s="66"/>
      <c r="B93" s="113"/>
      <c r="C93" s="113"/>
      <c r="D93" s="66"/>
      <c r="E93" s="66"/>
      <c r="F93" s="66"/>
    </row>
  </sheetData>
  <mergeCells count="8">
    <mergeCell ref="A90:B90"/>
    <mergeCell ref="D89:E89"/>
    <mergeCell ref="D90:E90"/>
    <mergeCell ref="A1:F1"/>
    <mergeCell ref="A2:F2"/>
    <mergeCell ref="A3:F3"/>
    <mergeCell ref="A4:F4"/>
    <mergeCell ref="A89:B89"/>
  </mergeCells>
  <printOptions horizontalCentered="1"/>
  <pageMargins left="0.70866141732283505" right="0.70866141732283505" top="0.74803149606299202" bottom="0.74803149606299202" header="0.31496062992126" footer="0.31496062992126"/>
  <pageSetup scale="72" fitToHeight="0" orientation="portrait" r:id="rId1"/>
  <rowBreaks count="1" manualBreakCount="1">
    <brk id="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24F33-EDD6-4887-B8FF-5CE4C07948B9}">
  <sheetPr>
    <pageSetUpPr fitToPage="1"/>
  </sheetPr>
  <dimension ref="A1:H48"/>
  <sheetViews>
    <sheetView workbookViewId="0">
      <selection activeCell="F18" sqref="F18"/>
    </sheetView>
  </sheetViews>
  <sheetFormatPr baseColWidth="10" defaultRowHeight="15"/>
  <cols>
    <col min="1" max="1" width="53.140625" customWidth="1"/>
    <col min="2" max="7" width="11.7109375" bestFit="1" customWidth="1"/>
  </cols>
  <sheetData>
    <row r="1" spans="1:8">
      <c r="A1" s="389" t="s">
        <v>438</v>
      </c>
      <c r="B1" s="390"/>
      <c r="C1" s="390"/>
      <c r="D1" s="390"/>
      <c r="E1" s="390"/>
      <c r="F1" s="390"/>
      <c r="G1" s="390"/>
      <c r="H1" s="214"/>
    </row>
    <row r="2" spans="1:8">
      <c r="A2" s="383" t="s">
        <v>583</v>
      </c>
      <c r="B2" s="384"/>
      <c r="C2" s="384"/>
      <c r="D2" s="384"/>
      <c r="E2" s="384"/>
      <c r="F2" s="384"/>
      <c r="G2" s="384"/>
      <c r="H2" s="214"/>
    </row>
    <row r="3" spans="1:8">
      <c r="A3" s="383" t="s">
        <v>0</v>
      </c>
      <c r="B3" s="384"/>
      <c r="C3" s="384"/>
      <c r="D3" s="384"/>
      <c r="E3" s="384"/>
      <c r="F3" s="384"/>
      <c r="G3" s="384"/>
      <c r="H3" s="214"/>
    </row>
    <row r="4" spans="1:8" ht="15.75" thickBot="1">
      <c r="A4" s="385" t="s">
        <v>529</v>
      </c>
      <c r="B4" s="386"/>
      <c r="C4" s="386"/>
      <c r="D4" s="386"/>
      <c r="E4" s="386"/>
      <c r="F4" s="386"/>
      <c r="G4" s="386"/>
      <c r="H4" s="214"/>
    </row>
    <row r="5" spans="1:8">
      <c r="A5" s="456" t="s">
        <v>530</v>
      </c>
      <c r="B5" s="330">
        <v>2025</v>
      </c>
      <c r="C5" s="330">
        <v>2026</v>
      </c>
      <c r="D5" s="330">
        <v>2027</v>
      </c>
      <c r="E5" s="330">
        <v>2028</v>
      </c>
      <c r="F5" s="330">
        <v>2029</v>
      </c>
      <c r="G5" s="330">
        <v>2030</v>
      </c>
      <c r="H5" s="461"/>
    </row>
    <row r="6" spans="1:8" ht="15.75" thickBot="1">
      <c r="A6" s="457"/>
      <c r="B6" s="332"/>
      <c r="C6" s="332"/>
      <c r="D6" s="332"/>
      <c r="E6" s="332"/>
      <c r="F6" s="332"/>
      <c r="G6" s="332"/>
      <c r="H6" s="461"/>
    </row>
    <row r="7" spans="1:8" ht="15.75">
      <c r="A7" s="4"/>
      <c r="B7" s="14"/>
      <c r="C7" s="14"/>
      <c r="D7" s="14"/>
      <c r="E7" s="14"/>
      <c r="F7" s="14"/>
      <c r="G7" s="14"/>
      <c r="H7" s="215"/>
    </row>
    <row r="8" spans="1:8" ht="15.75">
      <c r="A8" s="216" t="s">
        <v>531</v>
      </c>
      <c r="B8" s="126">
        <f t="shared" ref="B8:F8" si="0">SUM(B9:B20)</f>
        <v>437735912</v>
      </c>
      <c r="C8" s="126">
        <f t="shared" si="0"/>
        <v>464000067</v>
      </c>
      <c r="D8" s="126">
        <f t="shared" si="0"/>
        <v>491840071</v>
      </c>
      <c r="E8" s="126">
        <f t="shared" si="0"/>
        <v>521343471</v>
      </c>
      <c r="F8" s="126">
        <f t="shared" si="0"/>
        <v>552641589</v>
      </c>
      <c r="G8" s="126">
        <f t="shared" ref="G8" si="1">SUM(G9:G20)</f>
        <v>585821971</v>
      </c>
      <c r="H8" s="215"/>
    </row>
    <row r="9" spans="1:8" ht="15.75">
      <c r="A9" s="217" t="s">
        <v>532</v>
      </c>
      <c r="B9" s="117">
        <v>0</v>
      </c>
      <c r="C9" s="117">
        <v>0</v>
      </c>
      <c r="D9" s="117">
        <v>0</v>
      </c>
      <c r="E9" s="117">
        <v>0</v>
      </c>
      <c r="F9" s="117">
        <v>0</v>
      </c>
      <c r="G9" s="117">
        <v>0</v>
      </c>
      <c r="H9" s="215"/>
    </row>
    <row r="10" spans="1:8" ht="15.75">
      <c r="A10" s="218" t="s">
        <v>533</v>
      </c>
      <c r="B10" s="117">
        <v>0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  <c r="H10" s="215"/>
    </row>
    <row r="11" spans="1:8" ht="15.75">
      <c r="A11" s="217" t="s">
        <v>534</v>
      </c>
      <c r="B11" s="117">
        <v>0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215"/>
    </row>
    <row r="12" spans="1:8" ht="15.75">
      <c r="A12" s="218" t="s">
        <v>535</v>
      </c>
      <c r="B12" s="117">
        <v>0</v>
      </c>
      <c r="C12" s="117">
        <v>0</v>
      </c>
      <c r="D12" s="117">
        <v>0</v>
      </c>
      <c r="E12" s="117">
        <v>0</v>
      </c>
      <c r="F12" s="117">
        <v>0</v>
      </c>
      <c r="G12" s="117">
        <v>0</v>
      </c>
      <c r="H12" s="215"/>
    </row>
    <row r="13" spans="1:8" ht="15.75">
      <c r="A13" s="217" t="s">
        <v>536</v>
      </c>
      <c r="B13" s="117">
        <v>88100</v>
      </c>
      <c r="C13" s="117">
        <v>93387</v>
      </c>
      <c r="D13" s="117">
        <v>98990</v>
      </c>
      <c r="E13" s="117">
        <v>104928</v>
      </c>
      <c r="F13" s="117">
        <v>111227</v>
      </c>
      <c r="G13" s="117">
        <v>117905</v>
      </c>
      <c r="H13" s="215"/>
    </row>
    <row r="14" spans="1:8" ht="15.75">
      <c r="A14" s="218" t="s">
        <v>537</v>
      </c>
      <c r="B14" s="117">
        <v>0</v>
      </c>
      <c r="C14" s="117">
        <v>0</v>
      </c>
      <c r="D14" s="117">
        <v>0</v>
      </c>
      <c r="E14" s="117">
        <v>0</v>
      </c>
      <c r="F14" s="117">
        <v>0</v>
      </c>
      <c r="G14" s="117">
        <v>0</v>
      </c>
      <c r="H14" s="215"/>
    </row>
    <row r="15" spans="1:8" ht="15.75">
      <c r="A15" s="217" t="s">
        <v>538</v>
      </c>
      <c r="B15" s="117">
        <v>145591</v>
      </c>
      <c r="C15" s="117">
        <v>154326</v>
      </c>
      <c r="D15" s="117">
        <v>163586</v>
      </c>
      <c r="E15" s="117">
        <v>173398</v>
      </c>
      <c r="F15" s="117">
        <v>183808</v>
      </c>
      <c r="G15" s="117">
        <v>194844</v>
      </c>
      <c r="H15" s="215"/>
    </row>
    <row r="16" spans="1:8" ht="15.75">
      <c r="A16" s="218" t="s">
        <v>539</v>
      </c>
      <c r="B16" s="117">
        <v>0</v>
      </c>
      <c r="C16" s="117">
        <v>0</v>
      </c>
      <c r="D16" s="117">
        <v>0</v>
      </c>
      <c r="E16" s="117">
        <v>0</v>
      </c>
      <c r="F16" s="117">
        <v>0</v>
      </c>
      <c r="G16" s="117">
        <v>0</v>
      </c>
      <c r="H16" s="215"/>
    </row>
    <row r="17" spans="1:8" ht="15.75">
      <c r="A17" s="217" t="s">
        <v>540</v>
      </c>
      <c r="B17" s="117">
        <v>0</v>
      </c>
      <c r="C17" s="117">
        <v>0</v>
      </c>
      <c r="D17" s="117">
        <v>0</v>
      </c>
      <c r="E17" s="117">
        <v>0</v>
      </c>
      <c r="F17" s="117">
        <v>0</v>
      </c>
      <c r="G17" s="117">
        <v>0</v>
      </c>
      <c r="H17" s="215"/>
    </row>
    <row r="18" spans="1:8" ht="15.75">
      <c r="A18" s="218" t="s">
        <v>541</v>
      </c>
      <c r="B18" s="117">
        <v>437502221</v>
      </c>
      <c r="C18" s="117">
        <v>463752354</v>
      </c>
      <c r="D18" s="117">
        <v>491577495</v>
      </c>
      <c r="E18" s="117">
        <v>521065145</v>
      </c>
      <c r="F18" s="117">
        <v>552346554</v>
      </c>
      <c r="G18" s="117">
        <v>585509222</v>
      </c>
      <c r="H18" s="215"/>
    </row>
    <row r="19" spans="1:8" ht="15.75">
      <c r="A19" s="217" t="s">
        <v>542</v>
      </c>
      <c r="B19" s="117"/>
      <c r="C19" s="117"/>
      <c r="D19" s="117"/>
      <c r="E19" s="117"/>
      <c r="F19" s="117"/>
      <c r="G19" s="117"/>
      <c r="H19" s="215"/>
    </row>
    <row r="20" spans="1:8" ht="15.75">
      <c r="A20" s="218" t="s">
        <v>543</v>
      </c>
      <c r="B20" s="117"/>
      <c r="C20" s="117"/>
      <c r="D20" s="117"/>
      <c r="E20" s="117"/>
      <c r="F20" s="117"/>
      <c r="G20" s="117"/>
      <c r="H20" s="215"/>
    </row>
    <row r="21" spans="1:8" ht="15.75">
      <c r="A21" s="4"/>
      <c r="B21" s="117"/>
      <c r="C21" s="117"/>
      <c r="D21" s="117"/>
      <c r="E21" s="117"/>
      <c r="F21" s="117"/>
      <c r="G21" s="117"/>
      <c r="H21" s="215"/>
    </row>
    <row r="22" spans="1:8" ht="15.75">
      <c r="A22" s="216" t="s">
        <v>544</v>
      </c>
      <c r="B22" s="117"/>
      <c r="C22" s="117"/>
      <c r="D22" s="117"/>
      <c r="E22" s="117"/>
      <c r="F22" s="117"/>
      <c r="G22" s="117"/>
      <c r="H22" s="215"/>
    </row>
    <row r="23" spans="1:8" ht="15.75">
      <c r="A23" s="218" t="s">
        <v>545</v>
      </c>
      <c r="B23" s="117"/>
      <c r="C23" s="117"/>
      <c r="D23" s="117"/>
      <c r="E23" s="117"/>
      <c r="F23" s="117"/>
      <c r="G23" s="117"/>
      <c r="H23" s="215"/>
    </row>
    <row r="24" spans="1:8" ht="15.75">
      <c r="A24" s="217" t="s">
        <v>546</v>
      </c>
      <c r="B24" s="117"/>
      <c r="C24" s="117"/>
      <c r="D24" s="117"/>
      <c r="E24" s="117"/>
      <c r="F24" s="117"/>
      <c r="G24" s="117"/>
      <c r="H24" s="215"/>
    </row>
    <row r="25" spans="1:8" ht="15.75">
      <c r="A25" s="218" t="s">
        <v>547</v>
      </c>
      <c r="B25" s="117"/>
      <c r="C25" s="117"/>
      <c r="D25" s="117"/>
      <c r="E25" s="117"/>
      <c r="F25" s="117"/>
      <c r="G25" s="117"/>
      <c r="H25" s="215"/>
    </row>
    <row r="26" spans="1:8" ht="22.5">
      <c r="A26" s="218" t="s">
        <v>548</v>
      </c>
      <c r="B26" s="117"/>
      <c r="C26" s="117"/>
      <c r="D26" s="117"/>
      <c r="E26" s="117"/>
      <c r="F26" s="117"/>
      <c r="G26" s="117"/>
      <c r="H26" s="215"/>
    </row>
    <row r="27" spans="1:8" ht="15.75">
      <c r="A27" s="218" t="s">
        <v>549</v>
      </c>
      <c r="B27" s="117"/>
      <c r="C27" s="117"/>
      <c r="D27" s="117"/>
      <c r="E27" s="117"/>
      <c r="F27" s="117"/>
      <c r="G27" s="117"/>
      <c r="H27" s="215"/>
    </row>
    <row r="28" spans="1:8" ht="15.75">
      <c r="A28" s="4"/>
      <c r="B28" s="117"/>
      <c r="C28" s="117"/>
      <c r="D28" s="117"/>
      <c r="E28" s="117"/>
      <c r="F28" s="117"/>
      <c r="G28" s="117"/>
      <c r="H28" s="215"/>
    </row>
    <row r="29" spans="1:8" ht="15.75">
      <c r="A29" s="216" t="s">
        <v>550</v>
      </c>
      <c r="B29" s="117"/>
      <c r="C29" s="117"/>
      <c r="D29" s="117"/>
      <c r="E29" s="117"/>
      <c r="F29" s="117"/>
      <c r="G29" s="117"/>
      <c r="H29" s="215"/>
    </row>
    <row r="30" spans="1:8" ht="15.75">
      <c r="A30" s="218" t="s">
        <v>551</v>
      </c>
      <c r="B30" s="117"/>
      <c r="C30" s="117"/>
      <c r="D30" s="117"/>
      <c r="E30" s="117"/>
      <c r="F30" s="117"/>
      <c r="G30" s="117"/>
      <c r="H30" s="215"/>
    </row>
    <row r="31" spans="1:8" ht="15.75">
      <c r="A31" s="4"/>
      <c r="B31" s="117"/>
      <c r="C31" s="117"/>
      <c r="D31" s="117"/>
      <c r="E31" s="117"/>
      <c r="F31" s="117"/>
      <c r="G31" s="117"/>
      <c r="H31" s="215"/>
    </row>
    <row r="32" spans="1:8" ht="15.75">
      <c r="A32" s="216" t="s">
        <v>552</v>
      </c>
      <c r="B32" s="117">
        <f t="shared" ref="B32:F32" si="2">+B29+B22+B8</f>
        <v>437735912</v>
      </c>
      <c r="C32" s="117">
        <f t="shared" si="2"/>
        <v>464000067</v>
      </c>
      <c r="D32" s="117">
        <f t="shared" si="2"/>
        <v>491840071</v>
      </c>
      <c r="E32" s="117">
        <f t="shared" si="2"/>
        <v>521343471</v>
      </c>
      <c r="F32" s="117">
        <f t="shared" si="2"/>
        <v>552641589</v>
      </c>
      <c r="G32" s="117">
        <f t="shared" ref="G32" si="3">+G29+G22+G8</f>
        <v>585821971</v>
      </c>
      <c r="H32" s="215"/>
    </row>
    <row r="33" spans="1:8" ht="15.75">
      <c r="A33" s="4"/>
      <c r="B33" s="117"/>
      <c r="C33" s="117"/>
      <c r="D33" s="117"/>
      <c r="E33" s="117"/>
      <c r="F33" s="117"/>
      <c r="G33" s="117"/>
      <c r="H33" s="215"/>
    </row>
    <row r="34" spans="1:8" ht="15.75">
      <c r="A34" s="35" t="s">
        <v>289</v>
      </c>
      <c r="B34" s="117"/>
      <c r="C34" s="117"/>
      <c r="D34" s="117"/>
      <c r="E34" s="117"/>
      <c r="F34" s="117"/>
      <c r="G34" s="117"/>
      <c r="H34" s="215"/>
    </row>
    <row r="35" spans="1:8" ht="22.5">
      <c r="A35" s="5" t="s">
        <v>553</v>
      </c>
      <c r="B35" s="117"/>
      <c r="C35" s="117"/>
      <c r="D35" s="117"/>
      <c r="E35" s="117"/>
      <c r="F35" s="117"/>
      <c r="G35" s="117"/>
      <c r="H35" s="215"/>
    </row>
    <row r="36" spans="1:8" ht="22.5">
      <c r="A36" s="5" t="s">
        <v>554</v>
      </c>
      <c r="B36" s="117"/>
      <c r="C36" s="117"/>
      <c r="D36" s="117"/>
      <c r="E36" s="117"/>
      <c r="F36" s="117"/>
      <c r="G36" s="117"/>
      <c r="H36" s="215"/>
    </row>
    <row r="37" spans="1:8" ht="15.75">
      <c r="A37" s="10" t="s">
        <v>555</v>
      </c>
      <c r="B37" s="117"/>
      <c r="C37" s="117"/>
      <c r="D37" s="117"/>
      <c r="E37" s="117"/>
      <c r="F37" s="117"/>
      <c r="G37" s="117"/>
      <c r="H37" s="215"/>
    </row>
    <row r="38" spans="1:8" ht="16.5" thickBot="1">
      <c r="A38" s="6"/>
      <c r="B38" s="213"/>
      <c r="C38" s="213"/>
      <c r="D38" s="120"/>
      <c r="E38" s="120"/>
      <c r="F38" s="120"/>
      <c r="G38" s="120"/>
      <c r="H38" s="215"/>
    </row>
    <row r="44" spans="1:8">
      <c r="A44" s="67" t="s">
        <v>499</v>
      </c>
      <c r="B44" s="66"/>
      <c r="C44" s="66"/>
      <c r="D44" s="347" t="s">
        <v>520</v>
      </c>
      <c r="E44" s="347"/>
      <c r="F44" s="347"/>
      <c r="G44" s="66"/>
    </row>
    <row r="45" spans="1:8" ht="15" customHeight="1">
      <c r="A45" s="68" t="s">
        <v>439</v>
      </c>
      <c r="B45" s="66"/>
      <c r="C45" s="66"/>
      <c r="D45" s="348" t="s">
        <v>440</v>
      </c>
      <c r="E45" s="348"/>
      <c r="F45" s="348"/>
      <c r="G45" s="66"/>
    </row>
    <row r="46" spans="1:8">
      <c r="A46" s="66"/>
      <c r="B46" s="66"/>
      <c r="C46" s="66"/>
      <c r="D46" s="66"/>
      <c r="E46" s="66"/>
      <c r="F46" s="66"/>
      <c r="G46" s="66"/>
    </row>
    <row r="47" spans="1:8">
      <c r="A47" s="66"/>
      <c r="B47" s="66"/>
      <c r="C47" s="66"/>
      <c r="D47" s="66"/>
      <c r="E47" s="66"/>
      <c r="F47" s="66"/>
      <c r="G47" s="66"/>
    </row>
    <row r="48" spans="1:8">
      <c r="A48" s="66"/>
      <c r="B48" s="66"/>
      <c r="C48" s="66"/>
      <c r="D48" s="66"/>
      <c r="E48" s="66"/>
      <c r="F48" s="66"/>
      <c r="G48" s="66"/>
    </row>
  </sheetData>
  <mergeCells count="14">
    <mergeCell ref="G5:G6"/>
    <mergeCell ref="H5:H6"/>
    <mergeCell ref="D44:F44"/>
    <mergeCell ref="D45:F45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E2DC3-9CF2-4CFE-A740-B9E0D0915820}">
  <sheetPr>
    <pageSetUpPr fitToPage="1"/>
  </sheetPr>
  <dimension ref="A1:H39"/>
  <sheetViews>
    <sheetView workbookViewId="0">
      <selection activeCell="C7" sqref="C7"/>
    </sheetView>
  </sheetViews>
  <sheetFormatPr baseColWidth="10" defaultRowHeight="15"/>
  <cols>
    <col min="1" max="1" width="48.42578125" customWidth="1"/>
    <col min="2" max="2" width="12" bestFit="1" customWidth="1"/>
    <col min="3" max="3" width="11.7109375" bestFit="1" customWidth="1"/>
    <col min="4" max="4" width="13.85546875" bestFit="1" customWidth="1"/>
    <col min="5" max="6" width="11.7109375" bestFit="1" customWidth="1"/>
    <col min="7" max="7" width="13" bestFit="1" customWidth="1"/>
  </cols>
  <sheetData>
    <row r="1" spans="1:8">
      <c r="A1" s="389" t="s">
        <v>438</v>
      </c>
      <c r="B1" s="390"/>
      <c r="C1" s="390"/>
      <c r="D1" s="390"/>
      <c r="E1" s="390"/>
      <c r="F1" s="390"/>
      <c r="G1" s="390"/>
      <c r="H1" s="219"/>
    </row>
    <row r="2" spans="1:8">
      <c r="A2" s="383" t="s">
        <v>584</v>
      </c>
      <c r="B2" s="384"/>
      <c r="C2" s="384"/>
      <c r="D2" s="384"/>
      <c r="E2" s="384"/>
      <c r="F2" s="384"/>
      <c r="G2" s="384"/>
      <c r="H2" s="219"/>
    </row>
    <row r="3" spans="1:8">
      <c r="A3" s="383" t="s">
        <v>0</v>
      </c>
      <c r="B3" s="384"/>
      <c r="C3" s="384"/>
      <c r="D3" s="384"/>
      <c r="E3" s="384"/>
      <c r="F3" s="384"/>
      <c r="G3" s="384"/>
      <c r="H3" s="219"/>
    </row>
    <row r="4" spans="1:8" ht="15.75" thickBot="1">
      <c r="A4" s="385" t="s">
        <v>556</v>
      </c>
      <c r="B4" s="386"/>
      <c r="C4" s="386"/>
      <c r="D4" s="386"/>
      <c r="E4" s="386"/>
      <c r="F4" s="386"/>
      <c r="G4" s="386"/>
      <c r="H4" s="219"/>
    </row>
    <row r="5" spans="1:8">
      <c r="A5" s="456" t="s">
        <v>530</v>
      </c>
      <c r="B5" s="330">
        <v>2025</v>
      </c>
      <c r="C5" s="330">
        <v>2026</v>
      </c>
      <c r="D5" s="330">
        <v>2027</v>
      </c>
      <c r="E5" s="330">
        <v>2028</v>
      </c>
      <c r="F5" s="330">
        <v>2029</v>
      </c>
      <c r="G5" s="330">
        <v>2030</v>
      </c>
      <c r="H5" s="462"/>
    </row>
    <row r="6" spans="1:8" ht="15.75" thickBot="1">
      <c r="A6" s="457"/>
      <c r="B6" s="332"/>
      <c r="C6" s="332"/>
      <c r="D6" s="332"/>
      <c r="E6" s="332"/>
      <c r="F6" s="332"/>
      <c r="G6" s="332"/>
      <c r="H6" s="462"/>
    </row>
    <row r="7" spans="1:8">
      <c r="A7" s="216" t="s">
        <v>557</v>
      </c>
      <c r="B7" s="126">
        <f t="shared" ref="B7:G7" si="0">SUM(B8:B16)</f>
        <v>437735912</v>
      </c>
      <c r="C7" s="126">
        <f t="shared" si="0"/>
        <v>464000067</v>
      </c>
      <c r="D7" s="126">
        <f t="shared" si="0"/>
        <v>491840071</v>
      </c>
      <c r="E7" s="126">
        <f t="shared" si="0"/>
        <v>521343471</v>
      </c>
      <c r="F7" s="126">
        <f t="shared" si="0"/>
        <v>552641589</v>
      </c>
      <c r="G7" s="126">
        <f t="shared" si="0"/>
        <v>585821971</v>
      </c>
      <c r="H7" s="220"/>
    </row>
    <row r="8" spans="1:8">
      <c r="A8" s="217" t="s">
        <v>558</v>
      </c>
      <c r="B8" s="117">
        <v>175966690</v>
      </c>
      <c r="C8" s="117">
        <v>186524691</v>
      </c>
      <c r="D8" s="117">
        <v>197716173</v>
      </c>
      <c r="E8" s="117">
        <v>209576328</v>
      </c>
      <c r="F8" s="117">
        <v>222157946</v>
      </c>
      <c r="G8" s="117">
        <v>235496221</v>
      </c>
      <c r="H8" s="220"/>
    </row>
    <row r="9" spans="1:8">
      <c r="A9" s="218" t="s">
        <v>559</v>
      </c>
      <c r="B9" s="117">
        <v>16995668</v>
      </c>
      <c r="C9" s="117">
        <v>18015409</v>
      </c>
      <c r="D9" s="117">
        <v>19096333</v>
      </c>
      <c r="E9" s="117">
        <v>20241841</v>
      </c>
      <c r="F9" s="117">
        <v>21457032</v>
      </c>
      <c r="G9" s="117">
        <v>22745303</v>
      </c>
      <c r="H9" s="220"/>
    </row>
    <row r="10" spans="1:8">
      <c r="A10" s="217" t="s">
        <v>560</v>
      </c>
      <c r="B10" s="117">
        <v>31708247</v>
      </c>
      <c r="C10" s="117">
        <v>33610741</v>
      </c>
      <c r="D10" s="117">
        <v>35627386</v>
      </c>
      <c r="E10" s="117">
        <v>37764522</v>
      </c>
      <c r="F10" s="117">
        <v>40031661</v>
      </c>
      <c r="G10" s="117">
        <v>42435146</v>
      </c>
      <c r="H10" s="220"/>
    </row>
    <row r="11" spans="1:8" ht="22.5">
      <c r="A11" s="218" t="s">
        <v>561</v>
      </c>
      <c r="B11" s="117">
        <v>212311782</v>
      </c>
      <c r="C11" s="117">
        <v>225050489</v>
      </c>
      <c r="D11" s="117">
        <v>238553518</v>
      </c>
      <c r="E11" s="117">
        <v>252863332</v>
      </c>
      <c r="F11" s="117">
        <v>268043625</v>
      </c>
      <c r="G11" s="117">
        <v>284136858</v>
      </c>
      <c r="H11" s="220"/>
    </row>
    <row r="12" spans="1:8">
      <c r="A12" s="217" t="s">
        <v>562</v>
      </c>
      <c r="B12" s="117">
        <v>753525</v>
      </c>
      <c r="C12" s="117">
        <v>798737</v>
      </c>
      <c r="D12" s="117">
        <v>846661</v>
      </c>
      <c r="E12" s="117">
        <v>897448</v>
      </c>
      <c r="F12" s="117">
        <v>951325</v>
      </c>
      <c r="G12" s="117">
        <v>1008443</v>
      </c>
      <c r="H12" s="220"/>
    </row>
    <row r="13" spans="1:8">
      <c r="A13" s="218" t="s">
        <v>563</v>
      </c>
      <c r="B13" s="221"/>
      <c r="C13" s="222"/>
      <c r="D13" s="222"/>
      <c r="E13" s="222"/>
      <c r="F13" s="222"/>
      <c r="G13" s="222"/>
      <c r="H13" s="220"/>
    </row>
    <row r="14" spans="1:8">
      <c r="A14" s="217" t="s">
        <v>564</v>
      </c>
      <c r="B14" s="221"/>
      <c r="C14" s="222"/>
      <c r="D14" s="222"/>
      <c r="E14" s="222"/>
      <c r="F14" s="222"/>
      <c r="G14" s="222"/>
      <c r="H14" s="220"/>
    </row>
    <row r="15" spans="1:8">
      <c r="A15" s="218" t="s">
        <v>565</v>
      </c>
      <c r="B15" s="221"/>
      <c r="C15" s="222"/>
      <c r="D15" s="222"/>
      <c r="E15" s="222"/>
      <c r="F15" s="222"/>
      <c r="G15" s="222"/>
      <c r="H15" s="220"/>
    </row>
    <row r="16" spans="1:8">
      <c r="A16" s="217" t="s">
        <v>566</v>
      </c>
      <c r="B16" s="221"/>
      <c r="C16" s="222"/>
      <c r="D16" s="222"/>
      <c r="E16" s="222"/>
      <c r="F16" s="222"/>
      <c r="G16" s="222"/>
      <c r="H16" s="220"/>
    </row>
    <row r="17" spans="1:8">
      <c r="A17" s="4"/>
      <c r="B17" s="222"/>
      <c r="C17" s="222"/>
      <c r="D17" s="222"/>
      <c r="E17" s="222"/>
      <c r="F17" s="222"/>
      <c r="G17" s="222"/>
      <c r="H17" s="220"/>
    </row>
    <row r="18" spans="1:8">
      <c r="A18" s="216" t="s">
        <v>567</v>
      </c>
      <c r="B18" s="222"/>
      <c r="C18" s="222"/>
      <c r="D18" s="222"/>
      <c r="E18" s="222"/>
      <c r="F18" s="222"/>
      <c r="G18" s="222"/>
      <c r="H18" s="220"/>
    </row>
    <row r="19" spans="1:8">
      <c r="A19" s="218" t="s">
        <v>558</v>
      </c>
      <c r="B19" s="222"/>
      <c r="C19" s="222"/>
      <c r="D19" s="222"/>
      <c r="E19" s="222"/>
      <c r="F19" s="222"/>
      <c r="G19" s="222"/>
      <c r="H19" s="220"/>
    </row>
    <row r="20" spans="1:8">
      <c r="A20" s="217" t="s">
        <v>559</v>
      </c>
      <c r="B20" s="222"/>
      <c r="C20" s="222"/>
      <c r="D20" s="222"/>
      <c r="E20" s="222"/>
      <c r="F20" s="222"/>
      <c r="G20" s="222"/>
      <c r="H20" s="220"/>
    </row>
    <row r="21" spans="1:8">
      <c r="A21" s="218" t="s">
        <v>560</v>
      </c>
      <c r="B21" s="222"/>
      <c r="C21" s="222"/>
      <c r="D21" s="222"/>
      <c r="E21" s="222"/>
      <c r="F21" s="222"/>
      <c r="G21" s="222"/>
      <c r="H21" s="220"/>
    </row>
    <row r="22" spans="1:8">
      <c r="A22" s="217" t="s">
        <v>561</v>
      </c>
      <c r="B22" s="222"/>
      <c r="C22" s="222"/>
      <c r="D22" s="222"/>
      <c r="E22" s="222"/>
      <c r="F22" s="222"/>
      <c r="G22" s="222"/>
      <c r="H22" s="220"/>
    </row>
    <row r="23" spans="1:8">
      <c r="A23" s="218" t="s">
        <v>562</v>
      </c>
      <c r="B23" s="222"/>
      <c r="C23" s="222"/>
      <c r="D23" s="222"/>
      <c r="E23" s="222"/>
      <c r="F23" s="222"/>
      <c r="G23" s="222"/>
      <c r="H23" s="220"/>
    </row>
    <row r="24" spans="1:8">
      <c r="A24" s="217" t="s">
        <v>563</v>
      </c>
      <c r="B24" s="222"/>
      <c r="C24" s="222"/>
      <c r="D24" s="222"/>
      <c r="E24" s="222"/>
      <c r="F24" s="222"/>
      <c r="G24" s="222"/>
      <c r="H24" s="220"/>
    </row>
    <row r="25" spans="1:8">
      <c r="A25" s="218" t="s">
        <v>564</v>
      </c>
      <c r="B25" s="222"/>
      <c r="C25" s="222"/>
      <c r="D25" s="222"/>
      <c r="E25" s="222"/>
      <c r="F25" s="222"/>
      <c r="G25" s="222"/>
      <c r="H25" s="220"/>
    </row>
    <row r="26" spans="1:8">
      <c r="A26" s="217" t="s">
        <v>568</v>
      </c>
      <c r="B26" s="222"/>
      <c r="C26" s="222"/>
      <c r="D26" s="222"/>
      <c r="E26" s="222"/>
      <c r="F26" s="222"/>
      <c r="G26" s="222"/>
      <c r="H26" s="220"/>
    </row>
    <row r="27" spans="1:8">
      <c r="A27" s="218" t="s">
        <v>566</v>
      </c>
      <c r="B27" s="222"/>
      <c r="C27" s="222"/>
      <c r="D27" s="222"/>
      <c r="E27" s="222"/>
      <c r="F27" s="222"/>
      <c r="G27" s="222"/>
      <c r="H27" s="220"/>
    </row>
    <row r="28" spans="1:8">
      <c r="A28" s="4"/>
      <c r="B28" s="222"/>
      <c r="C28" s="222"/>
      <c r="D28" s="222"/>
      <c r="E28" s="222"/>
      <c r="F28" s="222"/>
      <c r="G28" s="222"/>
      <c r="H28" s="220"/>
    </row>
    <row r="29" spans="1:8">
      <c r="A29" s="216" t="s">
        <v>569</v>
      </c>
      <c r="B29" s="126">
        <f t="shared" ref="B29:G29" si="1">+B7+B18</f>
        <v>437735912</v>
      </c>
      <c r="C29" s="126">
        <f t="shared" si="1"/>
        <v>464000067</v>
      </c>
      <c r="D29" s="126">
        <f t="shared" si="1"/>
        <v>491840071</v>
      </c>
      <c r="E29" s="126">
        <f t="shared" si="1"/>
        <v>521343471</v>
      </c>
      <c r="F29" s="126">
        <f t="shared" si="1"/>
        <v>552641589</v>
      </c>
      <c r="G29" s="126">
        <f t="shared" si="1"/>
        <v>585821971</v>
      </c>
      <c r="H29" s="220"/>
    </row>
    <row r="30" spans="1:8" ht="15.75" thickBot="1">
      <c r="A30" s="9"/>
      <c r="B30" s="223"/>
      <c r="C30" s="223"/>
      <c r="D30" s="223"/>
      <c r="E30" s="223"/>
      <c r="F30" s="223"/>
      <c r="G30" s="223"/>
      <c r="H30" s="220"/>
    </row>
    <row r="34" spans="1:7">
      <c r="A34" s="66"/>
      <c r="B34" s="66"/>
      <c r="C34" s="66"/>
      <c r="D34" s="66"/>
      <c r="E34" s="66"/>
      <c r="F34" s="66"/>
      <c r="G34" s="66"/>
    </row>
    <row r="35" spans="1:7">
      <c r="A35" s="66"/>
      <c r="B35" s="66"/>
      <c r="C35" s="66"/>
      <c r="D35" s="66"/>
      <c r="E35" s="66"/>
      <c r="F35" s="66"/>
      <c r="G35" s="66"/>
    </row>
    <row r="36" spans="1:7">
      <c r="A36" s="67" t="s">
        <v>499</v>
      </c>
      <c r="B36" s="66"/>
      <c r="C36" s="66"/>
      <c r="D36" s="347" t="s">
        <v>520</v>
      </c>
      <c r="E36" s="347"/>
      <c r="F36" s="347"/>
      <c r="G36" s="66"/>
    </row>
    <row r="37" spans="1:7" ht="15" customHeight="1">
      <c r="A37" s="68" t="s">
        <v>439</v>
      </c>
      <c r="B37" s="66"/>
      <c r="C37" s="66"/>
      <c r="D37" s="348" t="s">
        <v>440</v>
      </c>
      <c r="E37" s="348"/>
      <c r="F37" s="348"/>
      <c r="G37" s="66"/>
    </row>
    <row r="38" spans="1:7">
      <c r="A38" s="66"/>
      <c r="B38" s="66"/>
      <c r="C38" s="66"/>
      <c r="D38" s="66"/>
      <c r="E38" s="66"/>
      <c r="F38" s="66"/>
      <c r="G38" s="66"/>
    </row>
    <row r="39" spans="1:7">
      <c r="A39" s="66"/>
      <c r="B39" s="66"/>
      <c r="C39" s="66"/>
      <c r="D39" s="66"/>
      <c r="E39" s="66"/>
      <c r="F39" s="66"/>
      <c r="G39" s="66"/>
    </row>
  </sheetData>
  <mergeCells count="14">
    <mergeCell ref="G5:G6"/>
    <mergeCell ref="H5:H6"/>
    <mergeCell ref="D36:F36"/>
    <mergeCell ref="D37:F37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4F369-D5C0-43CE-BB7A-81BBDE0D8A59}">
  <sheetPr>
    <pageSetUpPr fitToPage="1"/>
  </sheetPr>
  <dimension ref="A1:H44"/>
  <sheetViews>
    <sheetView zoomScale="115" zoomScaleNormal="115" workbookViewId="0">
      <selection activeCell="H48" sqref="H48"/>
    </sheetView>
  </sheetViews>
  <sheetFormatPr baseColWidth="10" defaultRowHeight="15"/>
  <cols>
    <col min="1" max="1" width="52.85546875" customWidth="1"/>
  </cols>
  <sheetData>
    <row r="1" spans="1:7">
      <c r="A1" s="389" t="s">
        <v>438</v>
      </c>
      <c r="B1" s="390"/>
      <c r="C1" s="390"/>
      <c r="D1" s="390"/>
      <c r="E1" s="390"/>
      <c r="F1" s="390"/>
      <c r="G1" s="391"/>
    </row>
    <row r="2" spans="1:7">
      <c r="A2" s="383" t="s">
        <v>585</v>
      </c>
      <c r="B2" s="384"/>
      <c r="C2" s="384"/>
      <c r="D2" s="384"/>
      <c r="E2" s="384"/>
      <c r="F2" s="384"/>
      <c r="G2" s="392"/>
    </row>
    <row r="3" spans="1:7" ht="15.75" thickBot="1">
      <c r="A3" s="385" t="s">
        <v>0</v>
      </c>
      <c r="B3" s="386"/>
      <c r="C3" s="386"/>
      <c r="D3" s="386"/>
      <c r="E3" s="386"/>
      <c r="F3" s="386"/>
      <c r="G3" s="393"/>
    </row>
    <row r="4" spans="1:7" ht="15.75" thickBot="1">
      <c r="A4" s="180" t="s">
        <v>530</v>
      </c>
      <c r="B4" s="212">
        <v>2020</v>
      </c>
      <c r="C4" s="212">
        <v>2021</v>
      </c>
      <c r="D4" s="212">
        <v>2022</v>
      </c>
      <c r="E4" s="212">
        <v>2023</v>
      </c>
      <c r="F4" s="212">
        <v>2024</v>
      </c>
      <c r="G4" s="212">
        <v>2025</v>
      </c>
    </row>
    <row r="5" spans="1:7">
      <c r="A5" s="4"/>
      <c r="B5" s="224"/>
      <c r="C5" s="224"/>
      <c r="D5" s="224"/>
      <c r="E5" s="224"/>
      <c r="F5" s="224"/>
      <c r="G5" s="224"/>
    </row>
    <row r="6" spans="1:7">
      <c r="A6" s="216" t="s">
        <v>570</v>
      </c>
      <c r="B6" s="126">
        <f t="shared" ref="B6:G6" si="0">SUM(B7:B18)</f>
        <v>279402188</v>
      </c>
      <c r="C6" s="126">
        <f t="shared" si="0"/>
        <v>317396374</v>
      </c>
      <c r="D6" s="126">
        <f t="shared" si="0"/>
        <v>309765526</v>
      </c>
      <c r="E6" s="126">
        <f t="shared" si="0"/>
        <v>386496629</v>
      </c>
      <c r="F6" s="126">
        <f t="shared" si="0"/>
        <v>421262443</v>
      </c>
      <c r="G6" s="126">
        <f t="shared" si="0"/>
        <v>437735912</v>
      </c>
    </row>
    <row r="7" spans="1:7">
      <c r="A7" s="225" t="s">
        <v>571</v>
      </c>
      <c r="B7" s="117">
        <v>0</v>
      </c>
      <c r="C7" s="117">
        <v>0</v>
      </c>
      <c r="D7" s="117">
        <v>0</v>
      </c>
      <c r="E7" s="117">
        <v>0</v>
      </c>
      <c r="F7" s="117">
        <v>0</v>
      </c>
      <c r="G7" s="117">
        <v>0</v>
      </c>
    </row>
    <row r="8" spans="1:7">
      <c r="A8" s="226" t="s">
        <v>572</v>
      </c>
      <c r="B8" s="117">
        <v>0</v>
      </c>
      <c r="C8" s="117">
        <v>0</v>
      </c>
      <c r="D8" s="117">
        <v>0</v>
      </c>
      <c r="E8" s="117">
        <v>0</v>
      </c>
      <c r="F8" s="117">
        <v>0</v>
      </c>
      <c r="G8" s="117">
        <v>0</v>
      </c>
    </row>
    <row r="9" spans="1:7">
      <c r="A9" s="225" t="s">
        <v>534</v>
      </c>
      <c r="B9" s="117">
        <v>0</v>
      </c>
      <c r="C9" s="117">
        <v>0</v>
      </c>
      <c r="D9" s="117">
        <v>0</v>
      </c>
      <c r="E9" s="117">
        <v>0</v>
      </c>
      <c r="F9" s="117">
        <v>0</v>
      </c>
      <c r="G9" s="117">
        <v>0</v>
      </c>
    </row>
    <row r="10" spans="1:7">
      <c r="A10" s="226" t="s">
        <v>535</v>
      </c>
      <c r="B10" s="117">
        <v>0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</row>
    <row r="11" spans="1:7">
      <c r="A11" s="225" t="s">
        <v>573</v>
      </c>
      <c r="B11" s="117">
        <v>628058</v>
      </c>
      <c r="C11" s="117">
        <v>0</v>
      </c>
      <c r="D11" s="117">
        <v>812</v>
      </c>
      <c r="E11" s="117">
        <v>977</v>
      </c>
      <c r="F11" s="117">
        <v>256974</v>
      </c>
      <c r="G11" s="117">
        <v>88100</v>
      </c>
    </row>
    <row r="12" spans="1:7">
      <c r="A12" s="226" t="s">
        <v>574</v>
      </c>
      <c r="B12" s="117">
        <v>0</v>
      </c>
      <c r="C12" s="117">
        <v>0</v>
      </c>
      <c r="D12" s="117">
        <v>0</v>
      </c>
      <c r="E12" s="117">
        <v>0</v>
      </c>
      <c r="F12" s="117">
        <v>0</v>
      </c>
      <c r="G12" s="117">
        <v>0</v>
      </c>
    </row>
    <row r="13" spans="1:7">
      <c r="A13" s="225" t="s">
        <v>538</v>
      </c>
      <c r="B13" s="117">
        <v>20483322</v>
      </c>
      <c r="C13" s="117">
        <v>175142</v>
      </c>
      <c r="D13" s="117">
        <v>229598</v>
      </c>
      <c r="E13" s="117">
        <v>62931</v>
      </c>
      <c r="F13" s="117">
        <v>352771</v>
      </c>
      <c r="G13" s="117">
        <v>145591</v>
      </c>
    </row>
    <row r="14" spans="1:7">
      <c r="A14" s="226" t="s">
        <v>539</v>
      </c>
      <c r="B14" s="117">
        <v>0</v>
      </c>
      <c r="C14" s="117">
        <v>0</v>
      </c>
      <c r="D14" s="117">
        <v>0</v>
      </c>
      <c r="E14" s="117">
        <v>0</v>
      </c>
      <c r="F14" s="117">
        <v>0</v>
      </c>
      <c r="G14" s="117">
        <v>0</v>
      </c>
    </row>
    <row r="15" spans="1:7">
      <c r="A15" s="225" t="s">
        <v>575</v>
      </c>
      <c r="B15" s="117">
        <v>0</v>
      </c>
      <c r="C15" s="117">
        <v>0</v>
      </c>
      <c r="D15" s="117">
        <v>0</v>
      </c>
      <c r="E15" s="117">
        <v>0</v>
      </c>
      <c r="F15" s="117">
        <v>0</v>
      </c>
      <c r="G15" s="117">
        <v>0</v>
      </c>
    </row>
    <row r="16" spans="1:7">
      <c r="A16" s="226" t="s">
        <v>576</v>
      </c>
      <c r="B16" s="117">
        <v>258290808</v>
      </c>
      <c r="C16" s="117">
        <v>317221232</v>
      </c>
      <c r="D16" s="117">
        <v>309535116</v>
      </c>
      <c r="E16" s="117">
        <v>386432721</v>
      </c>
      <c r="F16" s="117">
        <v>420652698</v>
      </c>
      <c r="G16" s="117">
        <v>437502221</v>
      </c>
    </row>
    <row r="17" spans="1:7">
      <c r="A17" s="225" t="s">
        <v>577</v>
      </c>
      <c r="B17" s="117">
        <v>0</v>
      </c>
      <c r="C17" s="117">
        <v>0</v>
      </c>
      <c r="D17" s="117">
        <v>0</v>
      </c>
      <c r="E17" s="117">
        <v>0</v>
      </c>
      <c r="F17" s="117">
        <v>0</v>
      </c>
      <c r="G17" s="117">
        <v>0</v>
      </c>
    </row>
    <row r="18" spans="1:7">
      <c r="A18" s="226" t="s">
        <v>543</v>
      </c>
      <c r="B18" s="117">
        <v>0</v>
      </c>
      <c r="C18" s="117">
        <v>0</v>
      </c>
      <c r="D18" s="117">
        <v>0</v>
      </c>
      <c r="E18" s="117">
        <v>0</v>
      </c>
      <c r="F18" s="117">
        <v>0</v>
      </c>
      <c r="G18" s="117">
        <v>0</v>
      </c>
    </row>
    <row r="19" spans="1:7">
      <c r="A19" s="5"/>
      <c r="B19" s="227"/>
      <c r="C19" s="227"/>
      <c r="D19" s="227"/>
      <c r="E19" s="227"/>
      <c r="F19" s="227"/>
      <c r="G19" s="227"/>
    </row>
    <row r="20" spans="1:7">
      <c r="A20" s="216" t="s">
        <v>578</v>
      </c>
      <c r="B20" s="126">
        <f t="shared" ref="B20:F20" si="1">SUM(B21:B25)</f>
        <v>0</v>
      </c>
      <c r="C20" s="126">
        <f t="shared" si="1"/>
        <v>0</v>
      </c>
      <c r="D20" s="126">
        <f t="shared" si="1"/>
        <v>0</v>
      </c>
      <c r="E20" s="126">
        <f t="shared" si="1"/>
        <v>0</v>
      </c>
      <c r="F20" s="126">
        <f t="shared" si="1"/>
        <v>0</v>
      </c>
      <c r="G20" s="126">
        <f t="shared" ref="G20" si="2">SUM(G21:G25)</f>
        <v>0</v>
      </c>
    </row>
    <row r="21" spans="1:7">
      <c r="A21" s="225" t="s">
        <v>579</v>
      </c>
      <c r="B21" s="117">
        <v>0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</row>
    <row r="22" spans="1:7">
      <c r="A22" s="226" t="s">
        <v>546</v>
      </c>
      <c r="B22" s="117">
        <v>0</v>
      </c>
      <c r="C22" s="117">
        <v>0</v>
      </c>
      <c r="D22" s="117">
        <v>0</v>
      </c>
      <c r="E22" s="117">
        <v>0</v>
      </c>
      <c r="F22" s="117">
        <v>0</v>
      </c>
      <c r="G22" s="117">
        <v>0</v>
      </c>
    </row>
    <row r="23" spans="1:7">
      <c r="A23" s="225" t="s">
        <v>547</v>
      </c>
      <c r="B23" s="117">
        <v>0</v>
      </c>
      <c r="C23" s="117">
        <v>0</v>
      </c>
      <c r="D23" s="117">
        <v>0</v>
      </c>
      <c r="E23" s="117">
        <v>0</v>
      </c>
      <c r="F23" s="117">
        <v>0</v>
      </c>
      <c r="G23" s="117">
        <v>0</v>
      </c>
    </row>
    <row r="24" spans="1:7" ht="22.5">
      <c r="A24" s="225" t="s">
        <v>548</v>
      </c>
      <c r="B24" s="117">
        <v>0</v>
      </c>
      <c r="C24" s="117">
        <v>0</v>
      </c>
      <c r="D24" s="117">
        <v>0</v>
      </c>
      <c r="E24" s="117">
        <v>0</v>
      </c>
      <c r="F24" s="117">
        <v>0</v>
      </c>
      <c r="G24" s="117">
        <v>0</v>
      </c>
    </row>
    <row r="25" spans="1:7">
      <c r="A25" s="225" t="s">
        <v>549</v>
      </c>
      <c r="B25" s="117">
        <v>0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</row>
    <row r="26" spans="1:7">
      <c r="A26" s="5"/>
      <c r="B26" s="227"/>
      <c r="C26" s="227"/>
      <c r="D26" s="227"/>
      <c r="E26" s="227"/>
      <c r="F26" s="227"/>
      <c r="G26" s="227"/>
    </row>
    <row r="27" spans="1:7">
      <c r="A27" s="216" t="s">
        <v>580</v>
      </c>
      <c r="B27" s="126">
        <f t="shared" ref="B27:G27" si="3">SUM(B28)</f>
        <v>0</v>
      </c>
      <c r="C27" s="126">
        <f t="shared" si="3"/>
        <v>0</v>
      </c>
      <c r="D27" s="126">
        <f t="shared" si="3"/>
        <v>0</v>
      </c>
      <c r="E27" s="126">
        <f t="shared" si="3"/>
        <v>0</v>
      </c>
      <c r="F27" s="126">
        <f t="shared" si="3"/>
        <v>0</v>
      </c>
      <c r="G27" s="126">
        <f t="shared" si="3"/>
        <v>0</v>
      </c>
    </row>
    <row r="28" spans="1:7">
      <c r="A28" s="5" t="s">
        <v>287</v>
      </c>
      <c r="B28" s="117">
        <v>0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</row>
    <row r="29" spans="1:7">
      <c r="A29" s="5"/>
      <c r="B29" s="117"/>
      <c r="C29" s="117"/>
      <c r="D29" s="117"/>
      <c r="E29" s="117"/>
      <c r="F29" s="117"/>
      <c r="G29" s="117"/>
    </row>
    <row r="30" spans="1:7">
      <c r="A30" s="216" t="s">
        <v>581</v>
      </c>
      <c r="B30" s="126">
        <f t="shared" ref="B30:G30" si="4">+B6+B20+B27</f>
        <v>279402188</v>
      </c>
      <c r="C30" s="126">
        <f t="shared" si="4"/>
        <v>317396374</v>
      </c>
      <c r="D30" s="126">
        <f t="shared" si="4"/>
        <v>309765526</v>
      </c>
      <c r="E30" s="126">
        <f t="shared" si="4"/>
        <v>386496629</v>
      </c>
      <c r="F30" s="126">
        <f t="shared" si="4"/>
        <v>421262443</v>
      </c>
      <c r="G30" s="126">
        <f t="shared" si="4"/>
        <v>437735912</v>
      </c>
    </row>
    <row r="31" spans="1:7">
      <c r="A31" s="5"/>
      <c r="B31" s="227"/>
      <c r="C31" s="227"/>
      <c r="D31" s="227"/>
      <c r="E31" s="227"/>
      <c r="F31" s="227"/>
      <c r="G31" s="227"/>
    </row>
    <row r="32" spans="1:7">
      <c r="A32" s="35" t="s">
        <v>289</v>
      </c>
      <c r="B32" s="224"/>
      <c r="C32" s="224"/>
      <c r="D32" s="224"/>
      <c r="E32" s="224"/>
      <c r="F32" s="224"/>
      <c r="G32" s="224"/>
    </row>
    <row r="33" spans="1:8" ht="22.5">
      <c r="A33" s="5" t="s">
        <v>553</v>
      </c>
      <c r="B33" s="224"/>
      <c r="C33" s="224"/>
      <c r="D33" s="224"/>
      <c r="E33" s="224"/>
      <c r="F33" s="224"/>
      <c r="G33" s="224"/>
    </row>
    <row r="34" spans="1:8" ht="22.5">
      <c r="A34" s="5" t="s">
        <v>554</v>
      </c>
      <c r="B34" s="224"/>
      <c r="C34" s="224"/>
      <c r="D34" s="224"/>
      <c r="E34" s="224"/>
      <c r="F34" s="224"/>
      <c r="G34" s="224"/>
    </row>
    <row r="35" spans="1:8">
      <c r="A35" s="10" t="s">
        <v>555</v>
      </c>
      <c r="B35" s="224"/>
      <c r="C35" s="224"/>
      <c r="D35" s="224"/>
      <c r="E35" s="224"/>
      <c r="F35" s="224"/>
      <c r="G35" s="224"/>
    </row>
    <row r="36" spans="1:8" ht="15.75" thickBot="1">
      <c r="A36" s="9"/>
      <c r="B36" s="223"/>
      <c r="C36" s="223"/>
      <c r="D36" s="223"/>
      <c r="E36" s="223"/>
      <c r="F36" s="223"/>
      <c r="G36" s="223"/>
    </row>
    <row r="40" spans="1:8">
      <c r="A40" s="66"/>
      <c r="B40" s="66"/>
      <c r="C40" s="66"/>
      <c r="D40" s="66"/>
      <c r="E40" s="66"/>
      <c r="F40" s="66"/>
      <c r="G40" s="66"/>
      <c r="H40" s="66"/>
    </row>
    <row r="41" spans="1:8">
      <c r="A41" s="66"/>
      <c r="B41" s="66"/>
      <c r="C41" s="66"/>
      <c r="D41" s="66"/>
      <c r="E41" s="66"/>
      <c r="F41" s="66"/>
      <c r="G41" s="66"/>
      <c r="H41" s="66"/>
    </row>
    <row r="42" spans="1:8">
      <c r="A42" s="67" t="s">
        <v>499</v>
      </c>
      <c r="B42" s="66"/>
      <c r="C42" s="66"/>
      <c r="D42" s="347" t="s">
        <v>520</v>
      </c>
      <c r="E42" s="347"/>
      <c r="F42" s="347"/>
      <c r="G42" s="66"/>
      <c r="H42" s="66"/>
    </row>
    <row r="43" spans="1:8" ht="15" customHeight="1">
      <c r="A43" s="68" t="s">
        <v>439</v>
      </c>
      <c r="B43" s="66"/>
      <c r="C43" s="66"/>
      <c r="D43" s="348" t="s">
        <v>440</v>
      </c>
      <c r="E43" s="348"/>
      <c r="F43" s="348"/>
      <c r="G43" s="66"/>
      <c r="H43" s="66"/>
    </row>
    <row r="44" spans="1:8">
      <c r="A44" s="66"/>
      <c r="B44" s="66"/>
      <c r="C44" s="66"/>
      <c r="D44" s="66"/>
      <c r="E44" s="66"/>
      <c r="F44" s="66"/>
      <c r="G44" s="66"/>
      <c r="H44" s="66"/>
    </row>
  </sheetData>
  <mergeCells count="5">
    <mergeCell ref="A1:G1"/>
    <mergeCell ref="A2:G2"/>
    <mergeCell ref="A3:G3"/>
    <mergeCell ref="D42:F42"/>
    <mergeCell ref="D43:F43"/>
  </mergeCells>
  <pageMargins left="0.7" right="0.7" top="0.75" bottom="0.75" header="0.3" footer="0.3"/>
  <pageSetup scale="7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2F515-775D-4D06-8F09-0D711A0D4B9B}">
  <sheetPr>
    <pageSetUpPr fitToPage="1"/>
  </sheetPr>
  <dimension ref="A1:H41"/>
  <sheetViews>
    <sheetView workbookViewId="0">
      <selection activeCell="J35" sqref="J35"/>
    </sheetView>
  </sheetViews>
  <sheetFormatPr baseColWidth="10" defaultRowHeight="15"/>
  <cols>
    <col min="1" max="1" width="52.85546875" customWidth="1"/>
  </cols>
  <sheetData>
    <row r="1" spans="1:8">
      <c r="A1" s="389" t="s">
        <v>438</v>
      </c>
      <c r="B1" s="390"/>
      <c r="C1" s="390"/>
      <c r="D1" s="390"/>
      <c r="E1" s="390"/>
      <c r="F1" s="390"/>
      <c r="G1" s="390"/>
      <c r="H1" s="214"/>
    </row>
    <row r="2" spans="1:8">
      <c r="A2" s="383" t="s">
        <v>586</v>
      </c>
      <c r="B2" s="384"/>
      <c r="C2" s="384"/>
      <c r="D2" s="384"/>
      <c r="E2" s="384"/>
      <c r="F2" s="384"/>
      <c r="G2" s="384"/>
      <c r="H2" s="214"/>
    </row>
    <row r="3" spans="1:8" ht="15.75" thickBot="1">
      <c r="A3" s="385" t="s">
        <v>0</v>
      </c>
      <c r="B3" s="386"/>
      <c r="C3" s="386"/>
      <c r="D3" s="386"/>
      <c r="E3" s="386"/>
      <c r="F3" s="386"/>
      <c r="G3" s="386"/>
      <c r="H3" s="214"/>
    </row>
    <row r="4" spans="1:8" ht="16.5" thickBot="1">
      <c r="A4" s="180" t="s">
        <v>530</v>
      </c>
      <c r="B4" s="211">
        <v>2020</v>
      </c>
      <c r="C4" s="211">
        <v>2021</v>
      </c>
      <c r="D4" s="211">
        <v>2022</v>
      </c>
      <c r="E4" s="212">
        <v>2023</v>
      </c>
      <c r="F4" s="212">
        <v>2024</v>
      </c>
      <c r="G4" s="212">
        <v>2025</v>
      </c>
      <c r="H4" s="215"/>
    </row>
    <row r="5" spans="1:8" ht="15.75">
      <c r="A5" s="37" t="s">
        <v>557</v>
      </c>
      <c r="B5" s="135">
        <f t="shared" ref="B5:G5" si="0">SUM(B6:B14)</f>
        <v>278215449</v>
      </c>
      <c r="C5" s="135">
        <f t="shared" si="0"/>
        <v>313251951</v>
      </c>
      <c r="D5" s="135">
        <f t="shared" si="0"/>
        <v>312917131</v>
      </c>
      <c r="E5" s="135">
        <f t="shared" si="0"/>
        <v>383184818</v>
      </c>
      <c r="F5" s="135">
        <f t="shared" si="0"/>
        <v>419379166</v>
      </c>
      <c r="G5" s="135">
        <f t="shared" si="0"/>
        <v>437735912</v>
      </c>
      <c r="H5" s="215"/>
    </row>
    <row r="6" spans="1:8" ht="15.75">
      <c r="A6" s="36" t="s">
        <v>558</v>
      </c>
      <c r="B6" s="105">
        <v>125152738</v>
      </c>
      <c r="C6" s="105">
        <v>138861509</v>
      </c>
      <c r="D6" s="105">
        <v>145054295</v>
      </c>
      <c r="E6" s="105">
        <v>160277022</v>
      </c>
      <c r="F6" s="105">
        <v>164489789</v>
      </c>
      <c r="G6" s="105">
        <v>175966690</v>
      </c>
      <c r="H6" s="215"/>
    </row>
    <row r="7" spans="1:8" ht="15.75">
      <c r="A7" s="36" t="s">
        <v>559</v>
      </c>
      <c r="B7" s="105">
        <v>13822776</v>
      </c>
      <c r="C7" s="105">
        <v>31815074</v>
      </c>
      <c r="D7" s="105">
        <v>13018421</v>
      </c>
      <c r="E7" s="105">
        <v>16382742</v>
      </c>
      <c r="F7" s="105">
        <v>20131733</v>
      </c>
      <c r="G7" s="105">
        <v>16995668</v>
      </c>
      <c r="H7" s="215"/>
    </row>
    <row r="8" spans="1:8" ht="15.75">
      <c r="A8" s="36" t="s">
        <v>560</v>
      </c>
      <c r="B8" s="105">
        <v>32697598</v>
      </c>
      <c r="C8" s="105">
        <v>21967424</v>
      </c>
      <c r="D8" s="105">
        <v>25017111</v>
      </c>
      <c r="E8" s="105">
        <v>26517473</v>
      </c>
      <c r="F8" s="105">
        <v>25960729</v>
      </c>
      <c r="G8" s="105">
        <v>31708247</v>
      </c>
      <c r="H8" s="215"/>
    </row>
    <row r="9" spans="1:8" ht="15.75">
      <c r="A9" s="36" t="s">
        <v>561</v>
      </c>
      <c r="B9" s="105">
        <v>103987472</v>
      </c>
      <c r="C9" s="105">
        <v>118296936</v>
      </c>
      <c r="D9" s="105">
        <v>128332946</v>
      </c>
      <c r="E9" s="105">
        <v>178404568</v>
      </c>
      <c r="F9" s="105">
        <v>207911599</v>
      </c>
      <c r="G9" s="105">
        <v>212311782</v>
      </c>
      <c r="H9" s="215"/>
    </row>
    <row r="10" spans="1:8" ht="15.75">
      <c r="A10" s="36" t="s">
        <v>562</v>
      </c>
      <c r="B10" s="105">
        <v>2554865</v>
      </c>
      <c r="C10" s="105">
        <v>2311008</v>
      </c>
      <c r="D10" s="105">
        <v>1494358</v>
      </c>
      <c r="E10" s="105">
        <v>1603013</v>
      </c>
      <c r="F10" s="105">
        <v>885316</v>
      </c>
      <c r="G10" s="105">
        <v>753525</v>
      </c>
      <c r="H10" s="215"/>
    </row>
    <row r="11" spans="1:8" ht="15.75">
      <c r="A11" s="36" t="s">
        <v>563</v>
      </c>
      <c r="B11" s="105">
        <v>0</v>
      </c>
      <c r="C11" s="105">
        <v>0</v>
      </c>
      <c r="D11" s="105">
        <v>0</v>
      </c>
      <c r="E11" s="105">
        <v>0</v>
      </c>
      <c r="F11" s="105">
        <v>0</v>
      </c>
      <c r="G11" s="105">
        <v>0</v>
      </c>
      <c r="H11" s="215"/>
    </row>
    <row r="12" spans="1:8" ht="15.75">
      <c r="A12" s="36" t="s">
        <v>564</v>
      </c>
      <c r="B12" s="105">
        <v>0</v>
      </c>
      <c r="C12" s="105">
        <v>0</v>
      </c>
      <c r="D12" s="105">
        <v>0</v>
      </c>
      <c r="E12" s="105">
        <v>0</v>
      </c>
      <c r="F12" s="105">
        <v>0</v>
      </c>
      <c r="G12" s="105">
        <v>0</v>
      </c>
      <c r="H12" s="215"/>
    </row>
    <row r="13" spans="1:8" ht="15.75">
      <c r="A13" s="36" t="s">
        <v>565</v>
      </c>
      <c r="B13" s="105">
        <v>0</v>
      </c>
      <c r="C13" s="105">
        <v>0</v>
      </c>
      <c r="D13" s="105">
        <v>0</v>
      </c>
      <c r="E13" s="105">
        <v>0</v>
      </c>
      <c r="F13" s="105">
        <v>0</v>
      </c>
      <c r="G13" s="105">
        <v>0</v>
      </c>
      <c r="H13" s="215"/>
    </row>
    <row r="14" spans="1:8" ht="15.75">
      <c r="A14" s="36" t="s">
        <v>566</v>
      </c>
      <c r="B14" s="105">
        <v>0</v>
      </c>
      <c r="C14" s="105">
        <v>0</v>
      </c>
      <c r="D14" s="105">
        <v>0</v>
      </c>
      <c r="E14" s="105">
        <v>0</v>
      </c>
      <c r="F14" s="105">
        <v>0</v>
      </c>
      <c r="G14" s="105">
        <v>0</v>
      </c>
      <c r="H14" s="215"/>
    </row>
    <row r="15" spans="1:8" ht="15.75">
      <c r="A15" s="36"/>
      <c r="B15" s="228"/>
      <c r="C15" s="228"/>
      <c r="D15" s="228"/>
      <c r="E15" s="228"/>
      <c r="F15" s="228"/>
      <c r="G15" s="228"/>
      <c r="H15" s="215"/>
    </row>
    <row r="16" spans="1:8" ht="15.75">
      <c r="A16" s="37" t="s">
        <v>567</v>
      </c>
      <c r="B16" s="135">
        <f t="shared" ref="B16:G16" si="1">SUM(B17:B25)</f>
        <v>0</v>
      </c>
      <c r="C16" s="135">
        <f t="shared" si="1"/>
        <v>0</v>
      </c>
      <c r="D16" s="135">
        <f t="shared" si="1"/>
        <v>0</v>
      </c>
      <c r="E16" s="135">
        <f t="shared" si="1"/>
        <v>0</v>
      </c>
      <c r="F16" s="135">
        <f t="shared" si="1"/>
        <v>0</v>
      </c>
      <c r="G16" s="135">
        <f t="shared" si="1"/>
        <v>0</v>
      </c>
      <c r="H16" s="215"/>
    </row>
    <row r="17" spans="1:8" ht="15.75">
      <c r="A17" s="36" t="s">
        <v>558</v>
      </c>
      <c r="B17" s="105">
        <v>0</v>
      </c>
      <c r="C17" s="105">
        <v>0</v>
      </c>
      <c r="D17" s="105">
        <v>0</v>
      </c>
      <c r="E17" s="105">
        <v>0</v>
      </c>
      <c r="F17" s="105">
        <v>0</v>
      </c>
      <c r="G17" s="105">
        <v>0</v>
      </c>
      <c r="H17" s="215"/>
    </row>
    <row r="18" spans="1:8" ht="15.75">
      <c r="A18" s="36" t="s">
        <v>559</v>
      </c>
      <c r="B18" s="105">
        <v>0</v>
      </c>
      <c r="C18" s="105">
        <v>0</v>
      </c>
      <c r="D18" s="105">
        <v>0</v>
      </c>
      <c r="E18" s="105">
        <v>0</v>
      </c>
      <c r="F18" s="105">
        <v>0</v>
      </c>
      <c r="G18" s="105">
        <v>0</v>
      </c>
      <c r="H18" s="215"/>
    </row>
    <row r="19" spans="1:8" ht="15.75">
      <c r="A19" s="36" t="s">
        <v>560</v>
      </c>
      <c r="B19" s="105">
        <v>0</v>
      </c>
      <c r="C19" s="105">
        <v>0</v>
      </c>
      <c r="D19" s="105">
        <v>0</v>
      </c>
      <c r="E19" s="105">
        <v>0</v>
      </c>
      <c r="F19" s="105">
        <v>0</v>
      </c>
      <c r="G19" s="105">
        <v>0</v>
      </c>
      <c r="H19" s="215"/>
    </row>
    <row r="20" spans="1:8" ht="15.75">
      <c r="A20" s="36" t="s">
        <v>561</v>
      </c>
      <c r="B20" s="105">
        <v>0</v>
      </c>
      <c r="C20" s="105">
        <v>0</v>
      </c>
      <c r="D20" s="105">
        <v>0</v>
      </c>
      <c r="E20" s="105">
        <v>0</v>
      </c>
      <c r="F20" s="105">
        <v>0</v>
      </c>
      <c r="G20" s="105">
        <v>0</v>
      </c>
      <c r="H20" s="215"/>
    </row>
    <row r="21" spans="1:8" ht="15.75">
      <c r="A21" s="36" t="s">
        <v>562</v>
      </c>
      <c r="B21" s="105">
        <v>0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  <c r="H21" s="215"/>
    </row>
    <row r="22" spans="1:8" ht="15.75">
      <c r="A22" s="36" t="s">
        <v>563</v>
      </c>
      <c r="B22" s="105">
        <v>0</v>
      </c>
      <c r="C22" s="105">
        <v>0</v>
      </c>
      <c r="D22" s="105">
        <v>0</v>
      </c>
      <c r="E22" s="105">
        <v>0</v>
      </c>
      <c r="F22" s="105">
        <v>0</v>
      </c>
      <c r="G22" s="105">
        <v>0</v>
      </c>
      <c r="H22" s="215"/>
    </row>
    <row r="23" spans="1:8" ht="15.75">
      <c r="A23" s="36" t="s">
        <v>564</v>
      </c>
      <c r="B23" s="105">
        <v>0</v>
      </c>
      <c r="C23" s="105">
        <v>0</v>
      </c>
      <c r="D23" s="105">
        <v>0</v>
      </c>
      <c r="E23" s="105">
        <v>0</v>
      </c>
      <c r="F23" s="105">
        <v>0</v>
      </c>
      <c r="G23" s="105">
        <v>0</v>
      </c>
      <c r="H23" s="215"/>
    </row>
    <row r="24" spans="1:8" ht="15.75">
      <c r="A24" s="36" t="s">
        <v>568</v>
      </c>
      <c r="B24" s="105">
        <v>0</v>
      </c>
      <c r="C24" s="105">
        <v>0</v>
      </c>
      <c r="D24" s="105">
        <v>0</v>
      </c>
      <c r="E24" s="105">
        <v>0</v>
      </c>
      <c r="F24" s="105">
        <v>0</v>
      </c>
      <c r="G24" s="105">
        <v>0</v>
      </c>
      <c r="H24" s="215"/>
    </row>
    <row r="25" spans="1:8" ht="15.75">
      <c r="A25" s="36" t="s">
        <v>566</v>
      </c>
      <c r="B25" s="105">
        <v>0</v>
      </c>
      <c r="C25" s="105">
        <v>0</v>
      </c>
      <c r="D25" s="105">
        <v>0</v>
      </c>
      <c r="E25" s="105">
        <v>0</v>
      </c>
      <c r="F25" s="105">
        <v>0</v>
      </c>
      <c r="G25" s="105">
        <v>0</v>
      </c>
      <c r="H25" s="215"/>
    </row>
    <row r="26" spans="1:8" ht="15.75">
      <c r="A26" s="36"/>
      <c r="B26" s="228"/>
      <c r="C26" s="228"/>
      <c r="D26" s="228"/>
      <c r="E26" s="228"/>
      <c r="F26" s="228"/>
      <c r="G26" s="228"/>
      <c r="H26" s="215"/>
    </row>
    <row r="27" spans="1:8" ht="15.75">
      <c r="A27" s="37" t="s">
        <v>582</v>
      </c>
      <c r="B27" s="135">
        <f t="shared" ref="B27:G27" si="2">+B5+B16</f>
        <v>278215449</v>
      </c>
      <c r="C27" s="135">
        <f t="shared" si="2"/>
        <v>313251951</v>
      </c>
      <c r="D27" s="135">
        <f t="shared" si="2"/>
        <v>312917131</v>
      </c>
      <c r="E27" s="135">
        <f t="shared" si="2"/>
        <v>383184818</v>
      </c>
      <c r="F27" s="135">
        <f t="shared" si="2"/>
        <v>419379166</v>
      </c>
      <c r="G27" s="135">
        <f t="shared" si="2"/>
        <v>437735912</v>
      </c>
      <c r="H27" s="215"/>
    </row>
    <row r="28" spans="1:8" ht="16.5" thickBot="1">
      <c r="A28" s="229"/>
      <c r="B28" s="230"/>
      <c r="C28" s="230"/>
      <c r="D28" s="230"/>
      <c r="E28" s="230"/>
      <c r="F28" s="230"/>
      <c r="G28" s="230"/>
      <c r="H28" s="215"/>
    </row>
    <row r="36" spans="1:7">
      <c r="A36" s="66"/>
      <c r="B36" s="66"/>
      <c r="C36" s="66"/>
      <c r="D36" s="66"/>
      <c r="E36" s="66"/>
      <c r="F36" s="66"/>
      <c r="G36" s="66"/>
    </row>
    <row r="37" spans="1:7">
      <c r="A37" s="67" t="s">
        <v>499</v>
      </c>
      <c r="B37" s="66"/>
      <c r="C37" s="66"/>
      <c r="D37" s="347" t="s">
        <v>520</v>
      </c>
      <c r="E37" s="347"/>
      <c r="F37" s="347"/>
      <c r="G37" s="66"/>
    </row>
    <row r="38" spans="1:7" ht="15" customHeight="1">
      <c r="A38" s="68" t="s">
        <v>439</v>
      </c>
      <c r="B38" s="66"/>
      <c r="C38" s="66"/>
      <c r="D38" s="348" t="s">
        <v>440</v>
      </c>
      <c r="E38" s="348"/>
      <c r="F38" s="348"/>
      <c r="G38" s="66"/>
    </row>
    <row r="39" spans="1:7">
      <c r="A39" s="66"/>
      <c r="B39" s="66"/>
      <c r="C39" s="66"/>
      <c r="D39" s="66"/>
      <c r="E39" s="66"/>
      <c r="F39" s="66"/>
      <c r="G39" s="66"/>
    </row>
    <row r="40" spans="1:7">
      <c r="A40" s="66"/>
      <c r="B40" s="66"/>
      <c r="C40" s="66"/>
      <c r="D40" s="66"/>
      <c r="E40" s="66"/>
      <c r="F40" s="66"/>
      <c r="G40" s="66"/>
    </row>
    <row r="41" spans="1:7">
      <c r="A41" s="66"/>
      <c r="B41" s="66"/>
      <c r="C41" s="66"/>
      <c r="D41" s="66"/>
      <c r="E41" s="66"/>
      <c r="F41" s="66"/>
      <c r="G41" s="66"/>
    </row>
  </sheetData>
  <mergeCells count="5">
    <mergeCell ref="A1:G1"/>
    <mergeCell ref="A2:G2"/>
    <mergeCell ref="A3:G3"/>
    <mergeCell ref="D37:F37"/>
    <mergeCell ref="D38:F38"/>
  </mergeCells>
  <pageMargins left="0.7" right="0.7" top="0.75" bottom="0.75" header="0.3" footer="0.3"/>
  <pageSetup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5">
    <pageSetUpPr fitToPage="1"/>
  </sheetPr>
  <dimension ref="A1:H77"/>
  <sheetViews>
    <sheetView workbookViewId="0">
      <selection activeCell="H17" sqref="H17"/>
    </sheetView>
  </sheetViews>
  <sheetFormatPr baseColWidth="10" defaultRowHeight="15"/>
  <cols>
    <col min="1" max="1" width="54.28515625" customWidth="1"/>
    <col min="2" max="2" width="11.42578125" customWidth="1"/>
  </cols>
  <sheetData>
    <row r="1" spans="1:6">
      <c r="A1" s="389" t="s">
        <v>438</v>
      </c>
      <c r="B1" s="390"/>
      <c r="C1" s="390"/>
      <c r="D1" s="390"/>
      <c r="E1" s="390"/>
      <c r="F1" s="425"/>
    </row>
    <row r="2" spans="1:6" ht="15.75" thickBot="1">
      <c r="A2" s="463" t="s">
        <v>498</v>
      </c>
      <c r="B2" s="464"/>
      <c r="C2" s="464"/>
      <c r="D2" s="464"/>
      <c r="E2" s="464"/>
      <c r="F2" s="465"/>
    </row>
    <row r="3" spans="1:6" ht="34.5" thickBot="1">
      <c r="A3" s="159"/>
      <c r="B3" s="157" t="s">
        <v>497</v>
      </c>
      <c r="C3" s="158" t="s">
        <v>496</v>
      </c>
      <c r="D3" s="157" t="s">
        <v>495</v>
      </c>
      <c r="E3" s="157" t="s">
        <v>494</v>
      </c>
      <c r="F3" s="157" t="s">
        <v>493</v>
      </c>
    </row>
    <row r="4" spans="1:6">
      <c r="A4" s="156" t="s">
        <v>492</v>
      </c>
      <c r="B4" s="154"/>
      <c r="C4" s="155"/>
      <c r="D4" s="154"/>
      <c r="E4" s="155"/>
      <c r="F4" s="154"/>
    </row>
    <row r="5" spans="1:6" ht="15" customHeight="1">
      <c r="A5" s="17" t="s">
        <v>491</v>
      </c>
      <c r="B5" s="152"/>
      <c r="C5" s="153"/>
      <c r="D5" s="152"/>
      <c r="E5" s="153"/>
      <c r="F5" s="152"/>
    </row>
    <row r="6" spans="1:6">
      <c r="A6" s="17" t="s">
        <v>490</v>
      </c>
      <c r="B6" s="152"/>
      <c r="C6" s="153"/>
      <c r="D6" s="152"/>
      <c r="E6" s="153"/>
      <c r="F6" s="152"/>
    </row>
    <row r="7" spans="1:6">
      <c r="A7" s="148"/>
      <c r="B7" s="152"/>
      <c r="C7" s="153"/>
      <c r="D7" s="152"/>
      <c r="E7" s="153"/>
      <c r="F7" s="152"/>
    </row>
    <row r="8" spans="1:6">
      <c r="A8" s="148" t="s">
        <v>489</v>
      </c>
      <c r="B8" s="146"/>
      <c r="C8" s="147"/>
      <c r="D8" s="146"/>
      <c r="E8" s="147"/>
      <c r="F8" s="146"/>
    </row>
    <row r="9" spans="1:6">
      <c r="A9" s="17" t="s">
        <v>474</v>
      </c>
      <c r="B9" s="146"/>
      <c r="C9" s="147"/>
      <c r="D9" s="146"/>
      <c r="E9" s="147"/>
      <c r="F9" s="146"/>
    </row>
    <row r="10" spans="1:6">
      <c r="A10" s="46" t="s">
        <v>488</v>
      </c>
      <c r="B10" s="146"/>
      <c r="C10" s="147"/>
      <c r="D10" s="146"/>
      <c r="E10" s="147"/>
      <c r="F10" s="146"/>
    </row>
    <row r="11" spans="1:6">
      <c r="A11" s="46" t="s">
        <v>487</v>
      </c>
      <c r="B11" s="146"/>
      <c r="C11" s="147"/>
      <c r="D11" s="146"/>
      <c r="E11" s="147"/>
      <c r="F11" s="146"/>
    </row>
    <row r="12" spans="1:6">
      <c r="A12" s="46" t="s">
        <v>486</v>
      </c>
      <c r="B12" s="146"/>
      <c r="C12" s="147"/>
      <c r="D12" s="146"/>
      <c r="E12" s="147"/>
      <c r="F12" s="146"/>
    </row>
    <row r="13" spans="1:6">
      <c r="A13" s="17" t="s">
        <v>473</v>
      </c>
      <c r="B13" s="146"/>
      <c r="C13" s="147"/>
      <c r="D13" s="146"/>
      <c r="E13" s="147"/>
      <c r="F13" s="146"/>
    </row>
    <row r="14" spans="1:6">
      <c r="A14" s="46" t="s">
        <v>488</v>
      </c>
      <c r="B14" s="146"/>
      <c r="C14" s="147"/>
      <c r="D14" s="146"/>
      <c r="E14" s="147"/>
      <c r="F14" s="146"/>
    </row>
    <row r="15" spans="1:6">
      <c r="A15" s="46" t="s">
        <v>487</v>
      </c>
      <c r="B15" s="146"/>
      <c r="C15" s="147"/>
      <c r="D15" s="146"/>
      <c r="E15" s="147"/>
      <c r="F15" s="146"/>
    </row>
    <row r="16" spans="1:6">
      <c r="A16" s="46" t="s">
        <v>486</v>
      </c>
      <c r="B16" s="146"/>
      <c r="C16" s="147"/>
      <c r="D16" s="146"/>
      <c r="E16" s="147"/>
      <c r="F16" s="146"/>
    </row>
    <row r="17" spans="1:6">
      <c r="A17" s="17" t="s">
        <v>485</v>
      </c>
      <c r="B17" s="146"/>
      <c r="C17" s="147"/>
      <c r="D17" s="146"/>
      <c r="E17" s="147"/>
      <c r="F17" s="146"/>
    </row>
    <row r="18" spans="1:6">
      <c r="A18" s="17" t="s">
        <v>484</v>
      </c>
      <c r="B18" s="146"/>
      <c r="C18" s="147"/>
      <c r="D18" s="146"/>
      <c r="E18" s="147"/>
      <c r="F18" s="146"/>
    </row>
    <row r="19" spans="1:6">
      <c r="A19" s="17" t="s">
        <v>483</v>
      </c>
      <c r="B19" s="146"/>
      <c r="C19" s="147"/>
      <c r="D19" s="146"/>
      <c r="E19" s="147"/>
      <c r="F19" s="146"/>
    </row>
    <row r="20" spans="1:6">
      <c r="A20" s="17" t="s">
        <v>482</v>
      </c>
      <c r="B20" s="146"/>
      <c r="C20" s="147"/>
      <c r="D20" s="146"/>
      <c r="E20" s="147"/>
      <c r="F20" s="146"/>
    </row>
    <row r="21" spans="1:6">
      <c r="A21" s="17" t="s">
        <v>481</v>
      </c>
      <c r="B21" s="146"/>
      <c r="C21" s="147"/>
      <c r="D21" s="146"/>
      <c r="E21" s="147"/>
      <c r="F21" s="146"/>
    </row>
    <row r="22" spans="1:6">
      <c r="A22" s="17" t="s">
        <v>480</v>
      </c>
      <c r="B22" s="146"/>
      <c r="C22" s="147"/>
      <c r="D22" s="146"/>
      <c r="E22" s="147"/>
      <c r="F22" s="146"/>
    </row>
    <row r="23" spans="1:6">
      <c r="A23" s="17" t="s">
        <v>479</v>
      </c>
      <c r="B23" s="146"/>
      <c r="C23" s="147"/>
      <c r="D23" s="146"/>
      <c r="E23" s="147"/>
      <c r="F23" s="146"/>
    </row>
    <row r="24" spans="1:6">
      <c r="A24" s="17" t="s">
        <v>478</v>
      </c>
      <c r="B24" s="146"/>
      <c r="C24" s="147"/>
      <c r="D24" s="146"/>
      <c r="E24" s="147"/>
      <c r="F24" s="146"/>
    </row>
    <row r="25" spans="1:6">
      <c r="A25" s="148"/>
      <c r="B25" s="149"/>
      <c r="C25" s="150"/>
      <c r="D25" s="149"/>
      <c r="E25" s="150"/>
      <c r="F25" s="149"/>
    </row>
    <row r="26" spans="1:6">
      <c r="A26" s="19" t="s">
        <v>477</v>
      </c>
      <c r="B26" s="146"/>
      <c r="C26" s="147"/>
      <c r="D26" s="146"/>
      <c r="E26" s="147"/>
      <c r="F26" s="146"/>
    </row>
    <row r="27" spans="1:6">
      <c r="A27" s="17" t="s">
        <v>476</v>
      </c>
      <c r="B27" s="146"/>
      <c r="C27" s="147"/>
      <c r="D27" s="146"/>
      <c r="E27" s="147"/>
      <c r="F27" s="146"/>
    </row>
    <row r="28" spans="1:6">
      <c r="A28" s="148"/>
      <c r="B28" s="149"/>
      <c r="C28" s="150"/>
      <c r="D28" s="149"/>
      <c r="E28" s="150"/>
      <c r="F28" s="149"/>
    </row>
    <row r="29" spans="1:6">
      <c r="A29" s="19" t="s">
        <v>475</v>
      </c>
      <c r="B29" s="146"/>
      <c r="C29" s="147"/>
      <c r="D29" s="146"/>
      <c r="E29" s="147"/>
      <c r="F29" s="146"/>
    </row>
    <row r="30" spans="1:6">
      <c r="A30" s="17" t="s">
        <v>474</v>
      </c>
      <c r="B30" s="146"/>
      <c r="C30" s="147"/>
      <c r="D30" s="146"/>
      <c r="E30" s="147"/>
      <c r="F30" s="146"/>
    </row>
    <row r="31" spans="1:6">
      <c r="A31" s="17" t="s">
        <v>473</v>
      </c>
      <c r="B31" s="146"/>
      <c r="C31" s="147"/>
      <c r="D31" s="146"/>
      <c r="E31" s="147"/>
      <c r="F31" s="146"/>
    </row>
    <row r="32" spans="1:6">
      <c r="A32" s="17" t="s">
        <v>472</v>
      </c>
      <c r="B32" s="146"/>
      <c r="C32" s="147"/>
      <c r="D32" s="146"/>
      <c r="E32" s="147"/>
      <c r="F32" s="146"/>
    </row>
    <row r="33" spans="1:6">
      <c r="A33" s="148"/>
      <c r="B33" s="149"/>
      <c r="C33" s="150"/>
      <c r="D33" s="149"/>
      <c r="E33" s="150"/>
      <c r="F33" s="149"/>
    </row>
    <row r="34" spans="1:6">
      <c r="A34" s="19" t="s">
        <v>471</v>
      </c>
      <c r="B34" s="146"/>
      <c r="C34" s="147"/>
      <c r="D34" s="146"/>
      <c r="E34" s="147"/>
      <c r="F34" s="146"/>
    </row>
    <row r="35" spans="1:6">
      <c r="A35" s="17" t="s">
        <v>470</v>
      </c>
      <c r="B35" s="146"/>
      <c r="C35" s="147"/>
      <c r="D35" s="146"/>
      <c r="E35" s="147"/>
      <c r="F35" s="146"/>
    </row>
    <row r="36" spans="1:6">
      <c r="A36" s="17" t="s">
        <v>469</v>
      </c>
      <c r="B36" s="146"/>
      <c r="C36" s="147"/>
      <c r="D36" s="146"/>
      <c r="E36" s="147"/>
      <c r="F36" s="146"/>
    </row>
    <row r="37" spans="1:6">
      <c r="A37" s="17" t="s">
        <v>468</v>
      </c>
      <c r="B37" s="146"/>
      <c r="C37" s="147"/>
      <c r="D37" s="146"/>
      <c r="E37" s="147"/>
      <c r="F37" s="146"/>
    </row>
    <row r="38" spans="1:6">
      <c r="A38" s="148"/>
      <c r="B38" s="149"/>
      <c r="C38" s="150"/>
      <c r="D38" s="149"/>
      <c r="E38" s="150"/>
      <c r="F38" s="149"/>
    </row>
    <row r="39" spans="1:6">
      <c r="A39" s="148" t="s">
        <v>467</v>
      </c>
      <c r="B39" s="146"/>
      <c r="C39" s="147"/>
      <c r="D39" s="146"/>
      <c r="E39" s="147"/>
      <c r="F39" s="146"/>
    </row>
    <row r="40" spans="1:6">
      <c r="A40" s="148"/>
      <c r="B40" s="149"/>
      <c r="C40" s="150"/>
      <c r="D40" s="149"/>
      <c r="E40" s="150"/>
      <c r="F40" s="149"/>
    </row>
    <row r="41" spans="1:6">
      <c r="A41" s="148" t="s">
        <v>466</v>
      </c>
      <c r="B41" s="146"/>
      <c r="C41" s="147"/>
      <c r="D41" s="146"/>
      <c r="E41" s="147"/>
      <c r="F41" s="146"/>
    </row>
    <row r="42" spans="1:6">
      <c r="A42" s="17" t="s">
        <v>465</v>
      </c>
      <c r="B42" s="146"/>
      <c r="C42" s="147"/>
      <c r="D42" s="146"/>
      <c r="E42" s="147"/>
      <c r="F42" s="146"/>
    </row>
    <row r="43" spans="1:6">
      <c r="A43" s="17" t="s">
        <v>460</v>
      </c>
      <c r="B43" s="146"/>
      <c r="C43" s="147"/>
      <c r="D43" s="146"/>
      <c r="E43" s="147"/>
      <c r="F43" s="146"/>
    </row>
    <row r="44" spans="1:6">
      <c r="A44" s="17" t="s">
        <v>459</v>
      </c>
      <c r="B44" s="146"/>
      <c r="C44" s="147"/>
      <c r="D44" s="146"/>
      <c r="E44" s="147"/>
      <c r="F44" s="146"/>
    </row>
    <row r="45" spans="1:6">
      <c r="A45" s="148"/>
      <c r="B45" s="149"/>
      <c r="C45" s="150"/>
      <c r="D45" s="149"/>
      <c r="E45" s="150"/>
      <c r="F45" s="149"/>
    </row>
    <row r="46" spans="1:6" ht="22.5">
      <c r="A46" s="151" t="s">
        <v>464</v>
      </c>
      <c r="B46" s="146"/>
      <c r="C46" s="147"/>
      <c r="D46" s="146"/>
      <c r="E46" s="147"/>
      <c r="F46" s="146"/>
    </row>
    <row r="47" spans="1:6">
      <c r="A47" s="17" t="s">
        <v>460</v>
      </c>
      <c r="B47" s="146"/>
      <c r="C47" s="147"/>
      <c r="D47" s="146"/>
      <c r="E47" s="147"/>
      <c r="F47" s="146"/>
    </row>
    <row r="48" spans="1:6">
      <c r="A48" s="17" t="s">
        <v>459</v>
      </c>
      <c r="B48" s="146"/>
      <c r="C48" s="147"/>
      <c r="D48" s="146"/>
      <c r="E48" s="147"/>
      <c r="F48" s="146"/>
    </row>
    <row r="49" spans="1:6">
      <c r="A49" s="148"/>
      <c r="B49" s="149"/>
      <c r="C49" s="150"/>
      <c r="D49" s="149"/>
      <c r="E49" s="150"/>
      <c r="F49" s="149"/>
    </row>
    <row r="50" spans="1:6">
      <c r="A50" s="148" t="s">
        <v>463</v>
      </c>
      <c r="B50" s="146"/>
      <c r="C50" s="147"/>
      <c r="D50" s="146"/>
      <c r="E50" s="147"/>
      <c r="F50" s="146"/>
    </row>
    <row r="51" spans="1:6">
      <c r="A51" s="17" t="s">
        <v>460</v>
      </c>
      <c r="B51" s="146"/>
      <c r="C51" s="147"/>
      <c r="D51" s="146"/>
      <c r="E51" s="147"/>
      <c r="F51" s="146"/>
    </row>
    <row r="52" spans="1:6">
      <c r="A52" s="17" t="s">
        <v>459</v>
      </c>
      <c r="B52" s="146"/>
      <c r="C52" s="147"/>
      <c r="D52" s="146"/>
      <c r="E52" s="147"/>
      <c r="F52" s="146"/>
    </row>
    <row r="53" spans="1:6">
      <c r="A53" s="17" t="s">
        <v>462</v>
      </c>
      <c r="B53" s="146"/>
      <c r="C53" s="147"/>
      <c r="D53" s="146"/>
      <c r="E53" s="147"/>
      <c r="F53" s="146"/>
    </row>
    <row r="54" spans="1:6">
      <c r="A54" s="148"/>
      <c r="B54" s="149"/>
      <c r="C54" s="150"/>
      <c r="D54" s="149"/>
      <c r="E54" s="150"/>
      <c r="F54" s="149"/>
    </row>
    <row r="55" spans="1:6">
      <c r="A55" s="148" t="s">
        <v>461</v>
      </c>
      <c r="B55" s="146"/>
      <c r="C55" s="147"/>
      <c r="D55" s="146"/>
      <c r="E55" s="147"/>
      <c r="F55" s="146"/>
    </row>
    <row r="56" spans="1:6">
      <c r="A56" s="17" t="s">
        <v>460</v>
      </c>
      <c r="B56" s="146"/>
      <c r="C56" s="147"/>
      <c r="D56" s="146"/>
      <c r="E56" s="147"/>
      <c r="F56" s="146"/>
    </row>
    <row r="57" spans="1:6">
      <c r="A57" s="17" t="s">
        <v>459</v>
      </c>
      <c r="B57" s="146"/>
      <c r="C57" s="147"/>
      <c r="D57" s="146"/>
      <c r="E57" s="147"/>
      <c r="F57" s="146"/>
    </row>
    <row r="58" spans="1:6">
      <c r="A58" s="148"/>
      <c r="B58" s="149"/>
      <c r="C58" s="150"/>
      <c r="D58" s="149"/>
      <c r="E58" s="150"/>
      <c r="F58" s="149"/>
    </row>
    <row r="59" spans="1:6">
      <c r="A59" s="148" t="s">
        <v>458</v>
      </c>
      <c r="B59" s="146"/>
      <c r="C59" s="147"/>
      <c r="D59" s="146"/>
      <c r="E59" s="147"/>
      <c r="F59" s="146"/>
    </row>
    <row r="60" spans="1:6">
      <c r="A60" s="17" t="s">
        <v>457</v>
      </c>
      <c r="B60" s="146"/>
      <c r="C60" s="147"/>
      <c r="D60" s="146"/>
      <c r="E60" s="147"/>
      <c r="F60" s="146"/>
    </row>
    <row r="61" spans="1:6">
      <c r="A61" s="17" t="s">
        <v>456</v>
      </c>
      <c r="B61" s="146"/>
      <c r="C61" s="147"/>
      <c r="D61" s="146"/>
      <c r="E61" s="147"/>
      <c r="F61" s="146"/>
    </row>
    <row r="62" spans="1:6">
      <c r="A62" s="148"/>
      <c r="B62" s="149"/>
      <c r="C62" s="150"/>
      <c r="D62" s="149"/>
      <c r="E62" s="150"/>
      <c r="F62" s="149"/>
    </row>
    <row r="63" spans="1:6">
      <c r="A63" s="148" t="s">
        <v>455</v>
      </c>
      <c r="B63" s="146"/>
      <c r="C63" s="147"/>
      <c r="D63" s="146"/>
      <c r="E63" s="147"/>
      <c r="F63" s="146"/>
    </row>
    <row r="64" spans="1:6">
      <c r="A64" s="17" t="s">
        <v>454</v>
      </c>
      <c r="B64" s="146"/>
      <c r="C64" s="147"/>
      <c r="D64" s="146"/>
      <c r="E64" s="147"/>
      <c r="F64" s="146"/>
    </row>
    <row r="65" spans="1:8">
      <c r="A65" s="17" t="s">
        <v>453</v>
      </c>
      <c r="B65" s="146"/>
      <c r="C65" s="147"/>
      <c r="D65" s="146"/>
      <c r="E65" s="147"/>
      <c r="F65" s="146"/>
    </row>
    <row r="66" spans="1:8" ht="15.75" thickBot="1">
      <c r="A66" s="145"/>
      <c r="B66" s="143"/>
      <c r="C66" s="144"/>
      <c r="D66" s="143"/>
      <c r="E66" s="144"/>
      <c r="F66" s="143"/>
    </row>
    <row r="70" spans="1:8">
      <c r="A70" s="66"/>
      <c r="B70" s="66"/>
      <c r="C70" s="66"/>
      <c r="D70" s="66"/>
      <c r="E70" s="66"/>
      <c r="F70" s="66"/>
      <c r="G70" s="66"/>
      <c r="H70" s="66"/>
    </row>
    <row r="71" spans="1:8">
      <c r="A71" s="66"/>
      <c r="B71" s="66"/>
      <c r="C71" s="66"/>
      <c r="D71" s="66"/>
      <c r="E71" s="66"/>
      <c r="F71" s="66"/>
      <c r="G71" s="66"/>
      <c r="H71" s="66"/>
    </row>
    <row r="72" spans="1:8">
      <c r="A72" s="67" t="s">
        <v>499</v>
      </c>
      <c r="B72" s="66"/>
      <c r="C72" s="66"/>
      <c r="D72" s="313" t="s">
        <v>520</v>
      </c>
      <c r="E72" s="313"/>
      <c r="F72" s="313"/>
      <c r="G72" s="66"/>
      <c r="H72" s="66"/>
    </row>
    <row r="73" spans="1:8">
      <c r="A73" s="68" t="s">
        <v>439</v>
      </c>
      <c r="B73" s="66"/>
      <c r="C73" s="66"/>
      <c r="D73" s="312" t="s">
        <v>440</v>
      </c>
      <c r="E73" s="312"/>
      <c r="F73" s="312"/>
      <c r="G73" s="66"/>
      <c r="H73" s="66"/>
    </row>
    <row r="74" spans="1:8">
      <c r="A74" s="66"/>
      <c r="B74" s="66"/>
      <c r="C74" s="66"/>
      <c r="D74" s="66"/>
      <c r="E74" s="66"/>
      <c r="F74" s="66"/>
      <c r="G74" s="66"/>
      <c r="H74" s="66"/>
    </row>
    <row r="75" spans="1:8">
      <c r="A75" s="66"/>
      <c r="B75" s="66"/>
      <c r="C75" s="66"/>
      <c r="D75" s="66"/>
      <c r="E75" s="66"/>
      <c r="F75" s="66"/>
      <c r="G75" s="66"/>
      <c r="H75" s="66"/>
    </row>
    <row r="76" spans="1:8">
      <c r="A76" s="66"/>
      <c r="B76" s="66"/>
      <c r="C76" s="66"/>
      <c r="D76" s="66"/>
      <c r="E76" s="66"/>
      <c r="F76" s="66"/>
      <c r="G76" s="66"/>
      <c r="H76" s="66"/>
    </row>
    <row r="77" spans="1:8">
      <c r="A77" s="66"/>
      <c r="B77" s="66"/>
      <c r="C77" s="66"/>
      <c r="D77" s="66"/>
      <c r="E77" s="66"/>
      <c r="F77" s="66"/>
      <c r="G77" s="66"/>
      <c r="H77" s="66"/>
    </row>
  </sheetData>
  <mergeCells count="4">
    <mergeCell ref="A1:F1"/>
    <mergeCell ref="A2:F2"/>
    <mergeCell ref="D72:F72"/>
    <mergeCell ref="D73:F73"/>
  </mergeCells>
  <printOptions horizontalCentered="1"/>
  <pageMargins left="0.25" right="0.25" top="0.75" bottom="0.75" header="0.3" footer="0.3"/>
  <pageSetup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18A31-D859-46C4-BD63-A1DC8BD731B2}">
  <sheetPr codeName="Hoja16">
    <pageSetUpPr fitToPage="1"/>
  </sheetPr>
  <dimension ref="B1:G39"/>
  <sheetViews>
    <sheetView tabSelected="1" topLeftCell="A18" zoomScale="115" zoomScaleNormal="115" zoomScaleSheetLayoutView="115" workbookViewId="0">
      <selection activeCell="D11" sqref="D11"/>
    </sheetView>
  </sheetViews>
  <sheetFormatPr baseColWidth="10" defaultRowHeight="15"/>
  <cols>
    <col min="1" max="1" width="0.5703125" customWidth="1"/>
    <col min="2" max="2" width="37.42578125" customWidth="1"/>
    <col min="3" max="3" width="15.42578125" customWidth="1"/>
    <col min="4" max="4" width="17.5703125" customWidth="1"/>
    <col min="5" max="5" width="18" customWidth="1"/>
    <col min="6" max="6" width="9.7109375" customWidth="1"/>
    <col min="7" max="7" width="11.7109375" customWidth="1"/>
    <col min="8" max="8" width="1.7109375" customWidth="1"/>
  </cols>
  <sheetData>
    <row r="1" spans="2:7">
      <c r="B1" s="466" t="s">
        <v>500</v>
      </c>
      <c r="C1" s="467"/>
      <c r="D1" s="467"/>
      <c r="E1" s="467"/>
    </row>
    <row r="2" spans="2:7">
      <c r="B2" s="466" t="s">
        <v>501</v>
      </c>
      <c r="C2" s="467"/>
      <c r="D2" s="467"/>
      <c r="E2" s="467"/>
    </row>
    <row r="3" spans="2:7">
      <c r="B3" s="468" t="e">
        <f>#REF!</f>
        <v>#REF!</v>
      </c>
      <c r="C3" s="469"/>
      <c r="D3" s="469"/>
      <c r="E3" s="469"/>
    </row>
    <row r="4" spans="2:7">
      <c r="B4" s="183" t="s">
        <v>198</v>
      </c>
      <c r="C4" s="184" t="s">
        <v>183</v>
      </c>
      <c r="D4" s="184" t="s">
        <v>200</v>
      </c>
      <c r="E4" s="184" t="s">
        <v>502</v>
      </c>
    </row>
    <row r="5" spans="2:7">
      <c r="B5" s="162"/>
      <c r="C5" s="163" t="s">
        <v>503</v>
      </c>
      <c r="D5" s="163" t="s">
        <v>504</v>
      </c>
      <c r="E5" s="163" t="s">
        <v>505</v>
      </c>
    </row>
    <row r="6" spans="2:7">
      <c r="B6" s="164" t="s">
        <v>506</v>
      </c>
      <c r="C6" s="165">
        <f>SUM(C7:C27)</f>
        <v>437735912</v>
      </c>
      <c r="D6" s="165">
        <f>SUM(D7:D27)</f>
        <v>437509439</v>
      </c>
      <c r="E6" s="165">
        <f>C6-D6</f>
        <v>226473</v>
      </c>
    </row>
    <row r="7" spans="2:7">
      <c r="B7" s="162" t="s">
        <v>507</v>
      </c>
      <c r="C7" s="163">
        <v>175966690</v>
      </c>
      <c r="D7" s="163">
        <v>175966690</v>
      </c>
      <c r="E7" s="163">
        <f>C7-D7</f>
        <v>0</v>
      </c>
      <c r="G7" s="111"/>
    </row>
    <row r="8" spans="2:7">
      <c r="B8" s="162" t="s">
        <v>508</v>
      </c>
      <c r="C8" s="163">
        <v>16995668</v>
      </c>
      <c r="D8" s="163">
        <v>16995668</v>
      </c>
      <c r="E8" s="163">
        <f>C8-D8</f>
        <v>0</v>
      </c>
    </row>
    <row r="9" spans="2:7">
      <c r="B9" s="162" t="s">
        <v>509</v>
      </c>
      <c r="C9" s="163">
        <v>31708247</v>
      </c>
      <c r="D9" s="163">
        <v>31481774</v>
      </c>
      <c r="E9" s="163">
        <f>C9-D9</f>
        <v>226473</v>
      </c>
    </row>
    <row r="10" spans="2:7">
      <c r="B10" s="162" t="s">
        <v>510</v>
      </c>
      <c r="C10" s="163">
        <v>212311782</v>
      </c>
      <c r="D10" s="163">
        <v>212311782</v>
      </c>
      <c r="E10" s="163">
        <f t="shared" ref="E10:E12" si="0">C10-D10</f>
        <v>0</v>
      </c>
    </row>
    <row r="11" spans="2:7">
      <c r="B11" s="162" t="s">
        <v>511</v>
      </c>
      <c r="C11" s="163"/>
      <c r="D11" s="163"/>
      <c r="E11" s="163"/>
    </row>
    <row r="12" spans="2:7">
      <c r="B12" s="162" t="s">
        <v>512</v>
      </c>
      <c r="C12" s="163">
        <v>753525</v>
      </c>
      <c r="D12" s="163">
        <f>C12</f>
        <v>753525</v>
      </c>
      <c r="E12" s="163">
        <f t="shared" si="0"/>
        <v>0</v>
      </c>
    </row>
    <row r="13" spans="2:7">
      <c r="B13" s="162" t="s">
        <v>513</v>
      </c>
      <c r="C13" s="163">
        <v>0</v>
      </c>
      <c r="D13" s="163">
        <v>0</v>
      </c>
      <c r="E13" s="163">
        <v>0</v>
      </c>
    </row>
    <row r="14" spans="2:7">
      <c r="B14" s="162" t="s">
        <v>514</v>
      </c>
      <c r="C14" s="163">
        <v>0</v>
      </c>
      <c r="D14" s="163">
        <v>0</v>
      </c>
      <c r="E14" s="163">
        <v>0</v>
      </c>
    </row>
    <row r="15" spans="2:7">
      <c r="B15" s="162" t="s">
        <v>515</v>
      </c>
      <c r="C15" s="163"/>
      <c r="D15" s="163"/>
      <c r="E15" s="163"/>
    </row>
    <row r="16" spans="2:7">
      <c r="B16" s="162" t="s">
        <v>516</v>
      </c>
      <c r="C16" s="163">
        <v>0</v>
      </c>
      <c r="D16" s="163">
        <v>0</v>
      </c>
      <c r="E16" s="163">
        <v>0</v>
      </c>
    </row>
    <row r="17" spans="2:5">
      <c r="B17" s="164" t="s">
        <v>517</v>
      </c>
      <c r="C17" s="165">
        <v>0</v>
      </c>
      <c r="D17" s="165">
        <v>0</v>
      </c>
      <c r="E17" s="165">
        <v>0</v>
      </c>
    </row>
    <row r="18" spans="2:5">
      <c r="B18" s="162" t="s">
        <v>518</v>
      </c>
      <c r="C18" s="163">
        <v>0</v>
      </c>
      <c r="D18" s="163">
        <v>0</v>
      </c>
      <c r="E18" s="163">
        <v>0</v>
      </c>
    </row>
    <row r="19" spans="2:5">
      <c r="B19" s="162" t="s">
        <v>507</v>
      </c>
      <c r="C19" s="163">
        <v>0</v>
      </c>
      <c r="D19" s="163">
        <v>0</v>
      </c>
      <c r="E19" s="163">
        <v>0</v>
      </c>
    </row>
    <row r="20" spans="2:5">
      <c r="B20" s="162" t="s">
        <v>508</v>
      </c>
      <c r="C20" s="163">
        <v>0</v>
      </c>
      <c r="D20" s="163">
        <v>0</v>
      </c>
      <c r="E20" s="163">
        <v>0</v>
      </c>
    </row>
    <row r="21" spans="2:5">
      <c r="B21" s="162" t="s">
        <v>509</v>
      </c>
      <c r="C21" s="163">
        <v>0</v>
      </c>
      <c r="D21" s="163">
        <v>0</v>
      </c>
      <c r="E21" s="163">
        <v>0</v>
      </c>
    </row>
    <row r="22" spans="2:5">
      <c r="B22" s="162" t="s">
        <v>510</v>
      </c>
      <c r="C22" s="163">
        <v>0</v>
      </c>
      <c r="D22" s="163">
        <v>0</v>
      </c>
      <c r="E22" s="163">
        <v>0</v>
      </c>
    </row>
    <row r="23" spans="2:5">
      <c r="B23" s="162" t="s">
        <v>511</v>
      </c>
      <c r="C23" s="163"/>
      <c r="D23" s="163"/>
      <c r="E23" s="163"/>
    </row>
    <row r="24" spans="2:5">
      <c r="B24" s="162" t="s">
        <v>512</v>
      </c>
      <c r="C24" s="163">
        <v>0</v>
      </c>
      <c r="D24" s="163">
        <v>0</v>
      </c>
      <c r="E24" s="163">
        <v>0</v>
      </c>
    </row>
    <row r="25" spans="2:5">
      <c r="B25" s="162" t="s">
        <v>513</v>
      </c>
      <c r="C25" s="163">
        <v>0</v>
      </c>
      <c r="D25" s="163">
        <v>0</v>
      </c>
      <c r="E25" s="163">
        <v>0</v>
      </c>
    </row>
    <row r="26" spans="2:5">
      <c r="B26" s="162" t="s">
        <v>514</v>
      </c>
      <c r="C26" s="163">
        <v>0</v>
      </c>
      <c r="D26" s="163">
        <v>0</v>
      </c>
      <c r="E26" s="163">
        <v>0</v>
      </c>
    </row>
    <row r="27" spans="2:5">
      <c r="B27" s="162" t="s">
        <v>515</v>
      </c>
      <c r="C27" s="163"/>
      <c r="D27" s="163"/>
      <c r="E27" s="163"/>
    </row>
    <row r="28" spans="2:5">
      <c r="B28" s="162" t="s">
        <v>516</v>
      </c>
      <c r="C28" s="163">
        <v>0</v>
      </c>
      <c r="D28" s="163">
        <v>0</v>
      </c>
      <c r="E28" s="163">
        <v>0</v>
      </c>
    </row>
    <row r="29" spans="2:5">
      <c r="B29" s="162" t="s">
        <v>517</v>
      </c>
      <c r="C29" s="163">
        <v>0</v>
      </c>
      <c r="D29" s="163">
        <v>0</v>
      </c>
      <c r="E29" s="163">
        <v>0</v>
      </c>
    </row>
    <row r="30" spans="2:5">
      <c r="B30" s="164" t="s">
        <v>519</v>
      </c>
      <c r="C30" s="165">
        <f>C6</f>
        <v>437735912</v>
      </c>
      <c r="D30" s="165">
        <f>D6</f>
        <v>437509439</v>
      </c>
      <c r="E30" s="165">
        <f>E6</f>
        <v>226473</v>
      </c>
    </row>
    <row r="31" spans="2:5">
      <c r="B31" s="164"/>
      <c r="C31" s="165"/>
      <c r="D31" s="165"/>
      <c r="E31" s="166"/>
    </row>
    <row r="37" spans="2:6">
      <c r="B37" s="66"/>
      <c r="D37" s="66"/>
      <c r="E37" s="66"/>
      <c r="F37" s="66"/>
    </row>
    <row r="38" spans="2:6">
      <c r="B38" s="67" t="s">
        <v>499</v>
      </c>
      <c r="D38" s="313" t="s">
        <v>520</v>
      </c>
      <c r="E38" s="313"/>
      <c r="F38" s="189"/>
    </row>
    <row r="39" spans="2:6" ht="15" customHeight="1">
      <c r="B39" s="68" t="s">
        <v>439</v>
      </c>
      <c r="D39" s="312" t="s">
        <v>440</v>
      </c>
      <c r="E39" s="312"/>
      <c r="F39" s="190"/>
    </row>
  </sheetData>
  <mergeCells count="5">
    <mergeCell ref="D39:E39"/>
    <mergeCell ref="D38:E38"/>
    <mergeCell ref="B1:E1"/>
    <mergeCell ref="B2:E2"/>
    <mergeCell ref="B3:E3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487A-A164-47CC-AD65-9BF38A45AAE6}">
  <dimension ref="A1:K129"/>
  <sheetViews>
    <sheetView zoomScaleNormal="100" workbookViewId="0">
      <selection activeCell="H21" sqref="H21:H23"/>
    </sheetView>
  </sheetViews>
  <sheetFormatPr baseColWidth="10" defaultRowHeight="15"/>
  <cols>
    <col min="1" max="1" width="2" bestFit="1" customWidth="1"/>
    <col min="2" max="2" width="8.42578125" customWidth="1"/>
    <col min="3" max="3" width="61.28515625" bestFit="1" customWidth="1"/>
    <col min="4" max="4" width="5" customWidth="1"/>
    <col min="5" max="5" width="25.5703125" customWidth="1"/>
    <col min="6" max="6" width="5" customWidth="1"/>
    <col min="7" max="8" width="15.5703125" customWidth="1"/>
    <col min="9" max="9" width="13.7109375" customWidth="1"/>
    <col min="10" max="10" width="12.5703125" customWidth="1"/>
    <col min="11" max="11" width="13.42578125" bestFit="1" customWidth="1"/>
  </cols>
  <sheetData>
    <row r="1" spans="1:11">
      <c r="A1" s="474"/>
      <c r="B1" s="475"/>
      <c r="C1" s="475"/>
      <c r="D1" s="475"/>
      <c r="E1" s="475"/>
      <c r="F1" s="475"/>
      <c r="G1" s="475"/>
      <c r="H1" s="475"/>
      <c r="I1" s="475"/>
      <c r="J1" s="475"/>
      <c r="K1" s="476"/>
    </row>
    <row r="2" spans="1:11">
      <c r="A2" s="477" t="s">
        <v>437</v>
      </c>
      <c r="B2" s="478"/>
      <c r="C2" s="478"/>
      <c r="D2" s="478"/>
      <c r="E2" s="478"/>
      <c r="F2" s="478"/>
      <c r="G2" s="478"/>
      <c r="H2" s="478"/>
      <c r="I2" s="478"/>
      <c r="J2" s="478"/>
      <c r="K2" s="479"/>
    </row>
    <row r="3" spans="1:11">
      <c r="A3" s="477" t="s">
        <v>588</v>
      </c>
      <c r="B3" s="478"/>
      <c r="C3" s="478"/>
      <c r="D3" s="478"/>
      <c r="E3" s="478"/>
      <c r="F3" s="478"/>
      <c r="G3" s="478"/>
      <c r="H3" s="478"/>
      <c r="I3" s="478"/>
      <c r="J3" s="478"/>
      <c r="K3" s="479"/>
    </row>
    <row r="4" spans="1:11">
      <c r="A4" s="477" t="s">
        <v>528</v>
      </c>
      <c r="B4" s="478"/>
      <c r="C4" s="478"/>
      <c r="D4" s="478"/>
      <c r="E4" s="478"/>
      <c r="F4" s="478"/>
      <c r="G4" s="478"/>
      <c r="H4" s="478"/>
      <c r="I4" s="478"/>
      <c r="J4" s="478"/>
      <c r="K4" s="479"/>
    </row>
    <row r="5" spans="1:11">
      <c r="A5" s="480"/>
      <c r="B5" s="481"/>
      <c r="C5" s="481"/>
      <c r="D5" s="481"/>
      <c r="E5" s="481"/>
      <c r="F5" s="481"/>
      <c r="G5" s="481"/>
      <c r="H5" s="481"/>
      <c r="I5" s="481"/>
      <c r="J5" s="481"/>
      <c r="K5" s="482"/>
    </row>
    <row r="6" spans="1:11">
      <c r="A6" s="483" t="s">
        <v>589</v>
      </c>
      <c r="B6" s="484"/>
      <c r="C6" s="485"/>
      <c r="D6" s="492" t="s">
        <v>590</v>
      </c>
      <c r="E6" s="493"/>
      <c r="F6" s="493"/>
      <c r="G6" s="494"/>
      <c r="H6" s="492" t="s">
        <v>591</v>
      </c>
      <c r="I6" s="494"/>
      <c r="J6" s="495" t="s">
        <v>592</v>
      </c>
      <c r="K6" s="495" t="s">
        <v>593</v>
      </c>
    </row>
    <row r="7" spans="1:11">
      <c r="A7" s="486"/>
      <c r="B7" s="487"/>
      <c r="C7" s="488"/>
      <c r="D7" s="492" t="s">
        <v>594</v>
      </c>
      <c r="E7" s="494"/>
      <c r="F7" s="492" t="s">
        <v>595</v>
      </c>
      <c r="G7" s="494"/>
      <c r="H7" s="231"/>
      <c r="I7" s="231"/>
      <c r="J7" s="496"/>
      <c r="K7" s="496"/>
    </row>
    <row r="8" spans="1:11">
      <c r="A8" s="486"/>
      <c r="B8" s="487"/>
      <c r="C8" s="488"/>
      <c r="D8" s="495"/>
      <c r="E8" s="234" t="s">
        <v>596</v>
      </c>
      <c r="F8" s="470"/>
      <c r="G8" s="234" t="s">
        <v>597</v>
      </c>
      <c r="H8" s="470" t="s">
        <v>598</v>
      </c>
      <c r="I8" s="235" t="s">
        <v>599</v>
      </c>
      <c r="J8" s="496"/>
      <c r="K8" s="496"/>
    </row>
    <row r="9" spans="1:11">
      <c r="A9" s="489"/>
      <c r="B9" s="490"/>
      <c r="C9" s="491"/>
      <c r="D9" s="497"/>
      <c r="E9" s="238" t="s">
        <v>600</v>
      </c>
      <c r="F9" s="471"/>
      <c r="G9" s="238" t="s">
        <v>601</v>
      </c>
      <c r="H9" s="471"/>
      <c r="I9" s="239" t="s">
        <v>602</v>
      </c>
      <c r="J9" s="497"/>
      <c r="K9" s="497"/>
    </row>
    <row r="10" spans="1:11">
      <c r="A10" s="472" t="s">
        <v>603</v>
      </c>
      <c r="B10" s="473"/>
      <c r="C10" s="473"/>
      <c r="D10" s="473"/>
      <c r="E10" s="473"/>
      <c r="F10" s="473"/>
      <c r="G10" s="473"/>
      <c r="H10" s="232"/>
      <c r="I10" s="232"/>
      <c r="J10" s="232"/>
      <c r="K10" s="233"/>
    </row>
    <row r="11" spans="1:11">
      <c r="A11" s="472" t="s">
        <v>604</v>
      </c>
      <c r="B11" s="473"/>
      <c r="C11" s="473"/>
      <c r="D11" s="473"/>
      <c r="E11" s="473"/>
      <c r="F11" s="473"/>
      <c r="G11" s="473"/>
      <c r="H11" s="236"/>
      <c r="I11" s="236"/>
      <c r="J11" s="236"/>
      <c r="K11" s="237"/>
    </row>
    <row r="12" spans="1:11">
      <c r="A12" s="240">
        <v>1</v>
      </c>
      <c r="B12" s="241" t="s">
        <v>605</v>
      </c>
      <c r="C12" s="241"/>
      <c r="D12" s="242"/>
      <c r="E12" s="243"/>
      <c r="F12" s="242"/>
      <c r="G12" s="243"/>
      <c r="H12" s="242"/>
      <c r="I12" s="242"/>
      <c r="J12" s="242"/>
      <c r="K12" s="244"/>
    </row>
    <row r="13" spans="1:11" ht="15" customHeight="1">
      <c r="A13" s="498"/>
      <c r="B13" s="501" t="s">
        <v>606</v>
      </c>
      <c r="C13" s="504" t="s">
        <v>607</v>
      </c>
      <c r="D13" s="507" t="s">
        <v>594</v>
      </c>
      <c r="E13" s="246" t="s">
        <v>608</v>
      </c>
      <c r="F13" s="507"/>
      <c r="G13" s="510"/>
      <c r="H13" s="513">
        <v>0</v>
      </c>
      <c r="I13" s="516" t="s">
        <v>609</v>
      </c>
      <c r="J13" s="519" t="s">
        <v>610</v>
      </c>
      <c r="K13" s="507"/>
    </row>
    <row r="14" spans="1:11">
      <c r="A14" s="499"/>
      <c r="B14" s="502"/>
      <c r="C14" s="505"/>
      <c r="D14" s="508"/>
      <c r="E14" s="246" t="s">
        <v>611</v>
      </c>
      <c r="F14" s="508"/>
      <c r="G14" s="511"/>
      <c r="H14" s="514"/>
      <c r="I14" s="517"/>
      <c r="J14" s="520"/>
      <c r="K14" s="508"/>
    </row>
    <row r="15" spans="1:11">
      <c r="A15" s="500"/>
      <c r="B15" s="503"/>
      <c r="C15" s="506"/>
      <c r="D15" s="509"/>
      <c r="E15" s="246" t="s">
        <v>612</v>
      </c>
      <c r="F15" s="509"/>
      <c r="G15" s="512"/>
      <c r="H15" s="515"/>
      <c r="I15" s="518"/>
      <c r="J15" s="521"/>
      <c r="K15" s="509"/>
    </row>
    <row r="16" spans="1:11" ht="15" customHeight="1">
      <c r="A16" s="498"/>
      <c r="B16" s="501" t="s">
        <v>613</v>
      </c>
      <c r="C16" s="504" t="s">
        <v>199</v>
      </c>
      <c r="D16" s="507" t="s">
        <v>594</v>
      </c>
      <c r="E16" s="253" t="s">
        <v>614</v>
      </c>
      <c r="F16" s="507"/>
      <c r="G16" s="510"/>
      <c r="H16" s="513">
        <v>0</v>
      </c>
      <c r="I16" s="516" t="s">
        <v>609</v>
      </c>
      <c r="J16" s="519" t="s">
        <v>610</v>
      </c>
      <c r="K16" s="507"/>
    </row>
    <row r="17" spans="1:11">
      <c r="A17" s="500"/>
      <c r="B17" s="503"/>
      <c r="C17" s="506"/>
      <c r="D17" s="509"/>
      <c r="E17" s="246" t="s">
        <v>615</v>
      </c>
      <c r="F17" s="509"/>
      <c r="G17" s="512"/>
      <c r="H17" s="515"/>
      <c r="I17" s="518"/>
      <c r="J17" s="521"/>
      <c r="K17" s="509"/>
    </row>
    <row r="18" spans="1:11" ht="15" customHeight="1">
      <c r="A18" s="498"/>
      <c r="B18" s="501" t="s">
        <v>616</v>
      </c>
      <c r="C18" s="504" t="s">
        <v>617</v>
      </c>
      <c r="D18" s="507" t="s">
        <v>594</v>
      </c>
      <c r="E18" s="253" t="s">
        <v>618</v>
      </c>
      <c r="F18" s="507"/>
      <c r="G18" s="522"/>
      <c r="H18" s="513">
        <v>0</v>
      </c>
      <c r="I18" s="516" t="s">
        <v>609</v>
      </c>
      <c r="J18" s="519" t="s">
        <v>610</v>
      </c>
      <c r="K18" s="507"/>
    </row>
    <row r="19" spans="1:11">
      <c r="A19" s="500"/>
      <c r="B19" s="503"/>
      <c r="C19" s="506"/>
      <c r="D19" s="509"/>
      <c r="E19" s="246" t="s">
        <v>619</v>
      </c>
      <c r="F19" s="509"/>
      <c r="G19" s="512"/>
      <c r="H19" s="515"/>
      <c r="I19" s="518"/>
      <c r="J19" s="521"/>
      <c r="K19" s="509"/>
    </row>
    <row r="20" spans="1:11">
      <c r="A20" s="240">
        <v>2</v>
      </c>
      <c r="B20" s="241" t="s">
        <v>620</v>
      </c>
      <c r="C20" s="241"/>
      <c r="D20" s="254"/>
      <c r="E20" s="254"/>
      <c r="F20" s="254"/>
      <c r="G20" s="255"/>
      <c r="H20" s="254"/>
      <c r="I20" s="254"/>
      <c r="J20" s="256"/>
      <c r="K20" s="257"/>
    </row>
    <row r="21" spans="1:11" ht="15" customHeight="1">
      <c r="A21" s="498"/>
      <c r="B21" s="501" t="s">
        <v>606</v>
      </c>
      <c r="C21" s="504" t="s">
        <v>607</v>
      </c>
      <c r="D21" s="507" t="s">
        <v>594</v>
      </c>
      <c r="E21" s="246" t="s">
        <v>608</v>
      </c>
      <c r="F21" s="507"/>
      <c r="G21" s="510"/>
      <c r="H21" s="513">
        <v>0</v>
      </c>
      <c r="I21" s="516" t="s">
        <v>609</v>
      </c>
      <c r="J21" s="519" t="s">
        <v>610</v>
      </c>
      <c r="K21" s="507"/>
    </row>
    <row r="22" spans="1:11">
      <c r="A22" s="499"/>
      <c r="B22" s="502"/>
      <c r="C22" s="505"/>
      <c r="D22" s="508"/>
      <c r="E22" s="246" t="s">
        <v>611</v>
      </c>
      <c r="F22" s="508"/>
      <c r="G22" s="511"/>
      <c r="H22" s="514"/>
      <c r="I22" s="517"/>
      <c r="J22" s="520"/>
      <c r="K22" s="508"/>
    </row>
    <row r="23" spans="1:11">
      <c r="A23" s="500"/>
      <c r="B23" s="503"/>
      <c r="C23" s="506"/>
      <c r="D23" s="509"/>
      <c r="E23" s="246" t="s">
        <v>612</v>
      </c>
      <c r="F23" s="509"/>
      <c r="G23" s="512"/>
      <c r="H23" s="515"/>
      <c r="I23" s="518"/>
      <c r="J23" s="521"/>
      <c r="K23" s="509"/>
    </row>
    <row r="24" spans="1:11" ht="15" customHeight="1">
      <c r="A24" s="498"/>
      <c r="B24" s="501" t="s">
        <v>613</v>
      </c>
      <c r="C24" s="504" t="s">
        <v>199</v>
      </c>
      <c r="D24" s="507" t="s">
        <v>594</v>
      </c>
      <c r="E24" s="253" t="s">
        <v>614</v>
      </c>
      <c r="F24" s="507"/>
      <c r="G24" s="510"/>
      <c r="H24" s="513">
        <f>+H16</f>
        <v>0</v>
      </c>
      <c r="I24" s="516" t="s">
        <v>609</v>
      </c>
      <c r="J24" s="519" t="s">
        <v>610</v>
      </c>
      <c r="K24" s="507"/>
    </row>
    <row r="25" spans="1:11">
      <c r="A25" s="500"/>
      <c r="B25" s="503"/>
      <c r="C25" s="506"/>
      <c r="D25" s="509"/>
      <c r="E25" s="246" t="s">
        <v>615</v>
      </c>
      <c r="F25" s="509"/>
      <c r="G25" s="512"/>
      <c r="H25" s="515"/>
      <c r="I25" s="518"/>
      <c r="J25" s="521"/>
      <c r="K25" s="509"/>
    </row>
    <row r="26" spans="1:11" ht="15" customHeight="1">
      <c r="A26" s="498"/>
      <c r="B26" s="501" t="s">
        <v>616</v>
      </c>
      <c r="C26" s="504" t="s">
        <v>617</v>
      </c>
      <c r="D26" s="507" t="s">
        <v>594</v>
      </c>
      <c r="E26" s="253" t="s">
        <v>618</v>
      </c>
      <c r="F26" s="507"/>
      <c r="G26" s="522"/>
      <c r="H26" s="513">
        <f>+H18</f>
        <v>0</v>
      </c>
      <c r="I26" s="516" t="s">
        <v>609</v>
      </c>
      <c r="J26" s="519" t="s">
        <v>610</v>
      </c>
      <c r="K26" s="507"/>
    </row>
    <row r="27" spans="1:11">
      <c r="A27" s="500"/>
      <c r="B27" s="503"/>
      <c r="C27" s="506"/>
      <c r="D27" s="509"/>
      <c r="E27" s="246" t="s">
        <v>619</v>
      </c>
      <c r="F27" s="509"/>
      <c r="G27" s="512"/>
      <c r="H27" s="515"/>
      <c r="I27" s="518"/>
      <c r="J27" s="521"/>
      <c r="K27" s="509"/>
    </row>
    <row r="28" spans="1:11">
      <c r="A28" s="240">
        <v>3</v>
      </c>
      <c r="B28" s="241" t="s">
        <v>621</v>
      </c>
      <c r="C28" s="241"/>
      <c r="D28" s="254"/>
      <c r="E28" s="254"/>
      <c r="F28" s="254"/>
      <c r="G28" s="255"/>
      <c r="H28" s="254"/>
      <c r="I28" s="254"/>
      <c r="J28" s="256"/>
      <c r="K28" s="257"/>
    </row>
    <row r="29" spans="1:11" ht="24">
      <c r="A29" s="251"/>
      <c r="B29" s="252" t="s">
        <v>606</v>
      </c>
      <c r="C29" s="258" t="s">
        <v>607</v>
      </c>
      <c r="D29" s="259" t="s">
        <v>622</v>
      </c>
      <c r="E29" s="246" t="s">
        <v>608</v>
      </c>
      <c r="F29" s="246"/>
      <c r="G29" s="260"/>
      <c r="H29" s="261">
        <v>0</v>
      </c>
      <c r="I29" s="250" t="s">
        <v>609</v>
      </c>
      <c r="J29" s="262" t="s">
        <v>623</v>
      </c>
      <c r="K29" s="246" t="s">
        <v>624</v>
      </c>
    </row>
    <row r="30" spans="1:11" ht="24">
      <c r="A30" s="251"/>
      <c r="B30" s="252" t="s">
        <v>613</v>
      </c>
      <c r="C30" s="258" t="s">
        <v>199</v>
      </c>
      <c r="D30" s="263" t="s">
        <v>622</v>
      </c>
      <c r="E30" s="253" t="s">
        <v>625</v>
      </c>
      <c r="F30" s="253"/>
      <c r="G30" s="264"/>
      <c r="H30" s="265">
        <v>0</v>
      </c>
      <c r="I30" s="247" t="s">
        <v>609</v>
      </c>
      <c r="J30" s="266" t="s">
        <v>623</v>
      </c>
      <c r="K30" s="253" t="s">
        <v>624</v>
      </c>
    </row>
    <row r="31" spans="1:11" ht="15" customHeight="1">
      <c r="A31" s="498"/>
      <c r="B31" s="501" t="s">
        <v>616</v>
      </c>
      <c r="C31" s="504" t="s">
        <v>617</v>
      </c>
      <c r="D31" s="523" t="s">
        <v>622</v>
      </c>
      <c r="E31" s="253" t="s">
        <v>618</v>
      </c>
      <c r="F31" s="507"/>
      <c r="G31" s="510"/>
      <c r="H31" s="516">
        <v>0</v>
      </c>
      <c r="I31" s="516" t="s">
        <v>609</v>
      </c>
      <c r="J31" s="519" t="s">
        <v>623</v>
      </c>
      <c r="K31" s="507" t="s">
        <v>624</v>
      </c>
    </row>
    <row r="32" spans="1:11">
      <c r="A32" s="500"/>
      <c r="B32" s="503"/>
      <c r="C32" s="506"/>
      <c r="D32" s="524"/>
      <c r="E32" s="246" t="s">
        <v>619</v>
      </c>
      <c r="F32" s="509"/>
      <c r="G32" s="512"/>
      <c r="H32" s="518"/>
      <c r="I32" s="518"/>
      <c r="J32" s="521"/>
      <c r="K32" s="509"/>
    </row>
    <row r="33" spans="1:11">
      <c r="A33" s="240">
        <v>4</v>
      </c>
      <c r="B33" s="241" t="s">
        <v>626</v>
      </c>
      <c r="C33" s="268"/>
      <c r="D33" s="268"/>
      <c r="E33" s="268"/>
      <c r="F33" s="268"/>
      <c r="G33" s="269"/>
      <c r="H33" s="268"/>
      <c r="I33" s="268"/>
      <c r="J33" s="242"/>
      <c r="K33" s="270"/>
    </row>
    <row r="34" spans="1:11">
      <c r="A34" s="271"/>
      <c r="B34" s="272" t="s">
        <v>606</v>
      </c>
      <c r="C34" s="273" t="s">
        <v>627</v>
      </c>
      <c r="D34" s="242"/>
      <c r="E34" s="242"/>
      <c r="F34" s="242"/>
      <c r="G34" s="243"/>
      <c r="H34" s="242"/>
      <c r="I34" s="242"/>
      <c r="J34" s="242"/>
      <c r="K34" s="244"/>
    </row>
    <row r="35" spans="1:11" ht="24">
      <c r="A35" s="251"/>
      <c r="B35" s="252"/>
      <c r="C35" s="258" t="s">
        <v>628</v>
      </c>
      <c r="D35" s="259" t="s">
        <v>622</v>
      </c>
      <c r="E35" s="246" t="s">
        <v>629</v>
      </c>
      <c r="F35" s="246"/>
      <c r="G35" s="260"/>
      <c r="H35" s="261">
        <v>0</v>
      </c>
      <c r="I35" s="250" t="s">
        <v>609</v>
      </c>
      <c r="J35" s="262" t="s">
        <v>630</v>
      </c>
      <c r="K35" s="246" t="s">
        <v>624</v>
      </c>
    </row>
    <row r="36" spans="1:11" ht="15" customHeight="1">
      <c r="A36" s="498"/>
      <c r="B36" s="501"/>
      <c r="C36" s="504" t="s">
        <v>631</v>
      </c>
      <c r="D36" s="523" t="s">
        <v>622</v>
      </c>
      <c r="E36" s="253" t="s">
        <v>632</v>
      </c>
      <c r="F36" s="507"/>
      <c r="G36" s="510"/>
      <c r="H36" s="516">
        <v>0</v>
      </c>
      <c r="I36" s="516" t="s">
        <v>609</v>
      </c>
      <c r="J36" s="519" t="s">
        <v>630</v>
      </c>
      <c r="K36" s="507" t="s">
        <v>624</v>
      </c>
    </row>
    <row r="37" spans="1:11">
      <c r="A37" s="500"/>
      <c r="B37" s="503"/>
      <c r="C37" s="506"/>
      <c r="D37" s="524"/>
      <c r="E37" s="246" t="s">
        <v>633</v>
      </c>
      <c r="F37" s="509"/>
      <c r="G37" s="512"/>
      <c r="H37" s="518"/>
      <c r="I37" s="518"/>
      <c r="J37" s="521"/>
      <c r="K37" s="509"/>
    </row>
    <row r="38" spans="1:11" ht="15" customHeight="1">
      <c r="A38" s="525"/>
      <c r="B38" s="501" t="s">
        <v>613</v>
      </c>
      <c r="C38" s="274" t="s">
        <v>634</v>
      </c>
      <c r="D38" s="523" t="s">
        <v>622</v>
      </c>
      <c r="E38" s="253" t="s">
        <v>635</v>
      </c>
      <c r="F38" s="527"/>
      <c r="G38" s="510"/>
      <c r="H38" s="516">
        <v>0</v>
      </c>
      <c r="I38" s="516" t="s">
        <v>609</v>
      </c>
      <c r="J38" s="519" t="s">
        <v>630</v>
      </c>
      <c r="K38" s="507" t="s">
        <v>624</v>
      </c>
    </row>
    <row r="39" spans="1:11">
      <c r="A39" s="526"/>
      <c r="B39" s="503"/>
      <c r="C39" s="258" t="s">
        <v>636</v>
      </c>
      <c r="D39" s="524"/>
      <c r="E39" s="246" t="s">
        <v>637</v>
      </c>
      <c r="F39" s="528"/>
      <c r="G39" s="512"/>
      <c r="H39" s="518"/>
      <c r="I39" s="518"/>
      <c r="J39" s="521"/>
      <c r="K39" s="509"/>
    </row>
    <row r="40" spans="1:11" ht="15" customHeight="1">
      <c r="A40" s="525"/>
      <c r="B40" s="501" t="s">
        <v>616</v>
      </c>
      <c r="C40" s="504" t="s">
        <v>638</v>
      </c>
      <c r="D40" s="523" t="s">
        <v>622</v>
      </c>
      <c r="E40" s="253" t="s">
        <v>639</v>
      </c>
      <c r="F40" s="527"/>
      <c r="G40" s="510"/>
      <c r="H40" s="516">
        <v>0</v>
      </c>
      <c r="I40" s="516" t="s">
        <v>609</v>
      </c>
      <c r="J40" s="519" t="s">
        <v>630</v>
      </c>
      <c r="K40" s="507" t="s">
        <v>624</v>
      </c>
    </row>
    <row r="41" spans="1:11">
      <c r="A41" s="526"/>
      <c r="B41" s="503"/>
      <c r="C41" s="506"/>
      <c r="D41" s="524"/>
      <c r="E41" s="276" t="s">
        <v>640</v>
      </c>
      <c r="F41" s="528"/>
      <c r="G41" s="512"/>
      <c r="H41" s="518"/>
      <c r="I41" s="518"/>
      <c r="J41" s="521"/>
      <c r="K41" s="509"/>
    </row>
    <row r="42" spans="1:11" ht="15" customHeight="1">
      <c r="A42" s="525"/>
      <c r="B42" s="501" t="s">
        <v>641</v>
      </c>
      <c r="C42" s="277" t="s">
        <v>642</v>
      </c>
      <c r="D42" s="523" t="s">
        <v>622</v>
      </c>
      <c r="E42" s="253" t="s">
        <v>635</v>
      </c>
      <c r="F42" s="527"/>
      <c r="G42" s="510"/>
      <c r="H42" s="516">
        <v>0</v>
      </c>
      <c r="I42" s="516" t="s">
        <v>609</v>
      </c>
      <c r="J42" s="519" t="s">
        <v>630</v>
      </c>
      <c r="K42" s="507" t="s">
        <v>624</v>
      </c>
    </row>
    <row r="43" spans="1:11">
      <c r="A43" s="526"/>
      <c r="B43" s="503"/>
      <c r="C43" s="258" t="s">
        <v>643</v>
      </c>
      <c r="D43" s="524"/>
      <c r="E43" s="276" t="s">
        <v>637</v>
      </c>
      <c r="F43" s="528"/>
      <c r="G43" s="512"/>
      <c r="H43" s="518"/>
      <c r="I43" s="518"/>
      <c r="J43" s="521"/>
      <c r="K43" s="509"/>
    </row>
    <row r="44" spans="1:11">
      <c r="A44" s="278"/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>
      <c r="A45" s="280">
        <v>5</v>
      </c>
      <c r="B45" s="241" t="s">
        <v>644</v>
      </c>
      <c r="C45" s="241"/>
      <c r="D45" s="254"/>
      <c r="E45" s="254"/>
      <c r="F45" s="254"/>
      <c r="G45" s="255"/>
      <c r="H45" s="254"/>
      <c r="I45" s="254"/>
      <c r="J45" s="254"/>
      <c r="K45" s="257"/>
    </row>
    <row r="46" spans="1:11" ht="24">
      <c r="A46" s="251"/>
      <c r="B46" s="252" t="s">
        <v>606</v>
      </c>
      <c r="C46" s="258" t="s">
        <v>645</v>
      </c>
      <c r="D46" s="249" t="s">
        <v>594</v>
      </c>
      <c r="E46" s="246" t="s">
        <v>646</v>
      </c>
      <c r="F46" s="246"/>
      <c r="G46" s="260"/>
      <c r="H46" s="281">
        <v>160485638</v>
      </c>
      <c r="I46" s="250" t="s">
        <v>609</v>
      </c>
      <c r="J46" s="262" t="s">
        <v>647</v>
      </c>
      <c r="K46" s="246"/>
    </row>
    <row r="47" spans="1:11" ht="36">
      <c r="A47" s="251"/>
      <c r="B47" s="252" t="s">
        <v>613</v>
      </c>
      <c r="C47" s="258" t="s">
        <v>617</v>
      </c>
      <c r="D47" s="245" t="s">
        <v>594</v>
      </c>
      <c r="E47" s="253" t="s">
        <v>646</v>
      </c>
      <c r="F47" s="253"/>
      <c r="G47" s="264"/>
      <c r="H47" s="281">
        <v>175966690</v>
      </c>
      <c r="I47" s="247" t="s">
        <v>609</v>
      </c>
      <c r="J47" s="282" t="s">
        <v>648</v>
      </c>
      <c r="K47" s="266"/>
    </row>
    <row r="48" spans="1:11">
      <c r="A48" s="240">
        <v>6</v>
      </c>
      <c r="B48" s="241" t="s">
        <v>649</v>
      </c>
      <c r="C48" s="241"/>
      <c r="D48" s="268"/>
      <c r="E48" s="268"/>
      <c r="F48" s="268"/>
      <c r="G48" s="269"/>
      <c r="H48" s="268"/>
      <c r="I48" s="268"/>
      <c r="J48" s="283"/>
      <c r="K48" s="270"/>
    </row>
    <row r="49" spans="1:11" ht="24">
      <c r="A49" s="251"/>
      <c r="B49" s="252" t="s">
        <v>606</v>
      </c>
      <c r="C49" s="258" t="s">
        <v>645</v>
      </c>
      <c r="D49" s="259" t="s">
        <v>622</v>
      </c>
      <c r="E49" s="246" t="s">
        <v>615</v>
      </c>
      <c r="F49" s="246"/>
      <c r="G49" s="260"/>
      <c r="H49" s="261">
        <v>0</v>
      </c>
      <c r="I49" s="250" t="s">
        <v>609</v>
      </c>
      <c r="J49" s="284" t="s">
        <v>650</v>
      </c>
      <c r="K49" s="246" t="s">
        <v>624</v>
      </c>
    </row>
    <row r="50" spans="1:11">
      <c r="A50" s="240">
        <v>7</v>
      </c>
      <c r="B50" s="241" t="s">
        <v>651</v>
      </c>
      <c r="C50" s="241"/>
      <c r="D50" s="285"/>
      <c r="E50" s="268"/>
      <c r="F50" s="268"/>
      <c r="G50" s="269"/>
      <c r="H50" s="268"/>
      <c r="I50" s="268"/>
      <c r="J50" s="283"/>
      <c r="K50" s="270"/>
    </row>
    <row r="51" spans="1:11" ht="15" customHeight="1">
      <c r="A51" s="498"/>
      <c r="B51" s="501" t="s">
        <v>606</v>
      </c>
      <c r="C51" s="529" t="s">
        <v>607</v>
      </c>
      <c r="D51" s="531" t="s">
        <v>622</v>
      </c>
      <c r="E51" s="246" t="s">
        <v>652</v>
      </c>
      <c r="F51" s="507"/>
      <c r="G51" s="510"/>
      <c r="H51" s="516">
        <v>0</v>
      </c>
      <c r="I51" s="516" t="s">
        <v>609</v>
      </c>
      <c r="J51" s="519" t="s">
        <v>653</v>
      </c>
      <c r="K51" s="507" t="s">
        <v>624</v>
      </c>
    </row>
    <row r="52" spans="1:11">
      <c r="A52" s="500"/>
      <c r="B52" s="503"/>
      <c r="C52" s="530"/>
      <c r="D52" s="531"/>
      <c r="E52" s="276" t="s">
        <v>294</v>
      </c>
      <c r="F52" s="509"/>
      <c r="G52" s="512"/>
      <c r="H52" s="518"/>
      <c r="I52" s="518"/>
      <c r="J52" s="521"/>
      <c r="K52" s="509"/>
    </row>
    <row r="53" spans="1:11" ht="24">
      <c r="A53" s="251"/>
      <c r="B53" s="252" t="s">
        <v>613</v>
      </c>
      <c r="C53" s="258" t="s">
        <v>199</v>
      </c>
      <c r="D53" s="286" t="s">
        <v>622</v>
      </c>
      <c r="E53" s="246" t="s">
        <v>629</v>
      </c>
      <c r="F53" s="246"/>
      <c r="G53" s="260"/>
      <c r="H53" s="265">
        <v>0</v>
      </c>
      <c r="I53" s="250" t="s">
        <v>609</v>
      </c>
      <c r="J53" s="266" t="s">
        <v>653</v>
      </c>
      <c r="K53" s="253" t="s">
        <v>624</v>
      </c>
    </row>
    <row r="54" spans="1:11" ht="15" customHeight="1">
      <c r="A54" s="498"/>
      <c r="B54" s="501" t="s">
        <v>616</v>
      </c>
      <c r="C54" s="529" t="s">
        <v>617</v>
      </c>
      <c r="D54" s="531" t="s">
        <v>622</v>
      </c>
      <c r="E54" s="253" t="s">
        <v>632</v>
      </c>
      <c r="F54" s="507"/>
      <c r="G54" s="510"/>
      <c r="H54" s="516">
        <v>0</v>
      </c>
      <c r="I54" s="516" t="s">
        <v>609</v>
      </c>
      <c r="J54" s="519" t="s">
        <v>653</v>
      </c>
      <c r="K54" s="507" t="s">
        <v>624</v>
      </c>
    </row>
    <row r="55" spans="1:11">
      <c r="A55" s="500"/>
      <c r="B55" s="503"/>
      <c r="C55" s="530"/>
      <c r="D55" s="531"/>
      <c r="E55" s="276" t="s">
        <v>633</v>
      </c>
      <c r="F55" s="509"/>
      <c r="G55" s="512"/>
      <c r="H55" s="517"/>
      <c r="I55" s="518"/>
      <c r="J55" s="521"/>
      <c r="K55" s="509"/>
    </row>
    <row r="56" spans="1:11">
      <c r="A56" s="472" t="s">
        <v>654</v>
      </c>
      <c r="B56" s="473"/>
      <c r="C56" s="473"/>
      <c r="D56" s="490"/>
      <c r="E56" s="473"/>
      <c r="F56" s="473"/>
      <c r="G56" s="473"/>
      <c r="H56" s="236"/>
      <c r="I56" s="236"/>
      <c r="J56" s="236"/>
      <c r="K56" s="237"/>
    </row>
    <row r="57" spans="1:11">
      <c r="A57" s="240">
        <v>1</v>
      </c>
      <c r="B57" s="241" t="s">
        <v>655</v>
      </c>
      <c r="C57" s="241"/>
      <c r="D57" s="256"/>
      <c r="E57" s="287"/>
      <c r="F57" s="256"/>
      <c r="G57" s="287"/>
      <c r="H57" s="256"/>
      <c r="I57" s="256"/>
      <c r="J57" s="256"/>
      <c r="K57" s="288"/>
    </row>
    <row r="58" spans="1:11" ht="15" customHeight="1">
      <c r="A58" s="525"/>
      <c r="B58" s="501" t="s">
        <v>606</v>
      </c>
      <c r="C58" s="504" t="s">
        <v>656</v>
      </c>
      <c r="D58" s="523" t="s">
        <v>594</v>
      </c>
      <c r="E58" s="246" t="s">
        <v>657</v>
      </c>
      <c r="F58" s="507"/>
      <c r="G58" s="534"/>
      <c r="H58" s="513">
        <v>408625123</v>
      </c>
      <c r="I58" s="516" t="s">
        <v>609</v>
      </c>
      <c r="J58" s="519" t="s">
        <v>658</v>
      </c>
      <c r="K58" s="507"/>
    </row>
    <row r="59" spans="1:11">
      <c r="A59" s="532"/>
      <c r="B59" s="502"/>
      <c r="C59" s="505"/>
      <c r="D59" s="533"/>
      <c r="E59" s="246" t="s">
        <v>652</v>
      </c>
      <c r="F59" s="508"/>
      <c r="G59" s="535"/>
      <c r="H59" s="517"/>
      <c r="I59" s="517"/>
      <c r="J59" s="520"/>
      <c r="K59" s="508"/>
    </row>
    <row r="60" spans="1:11">
      <c r="A60" s="526"/>
      <c r="B60" s="503"/>
      <c r="C60" s="506"/>
      <c r="D60" s="524"/>
      <c r="E60" s="276" t="s">
        <v>294</v>
      </c>
      <c r="F60" s="509"/>
      <c r="G60" s="536"/>
      <c r="H60" s="518"/>
      <c r="I60" s="518"/>
      <c r="J60" s="521"/>
      <c r="K60" s="509"/>
    </row>
    <row r="61" spans="1:11" ht="54" customHeight="1">
      <c r="A61" s="525"/>
      <c r="B61" s="501" t="s">
        <v>613</v>
      </c>
      <c r="C61" s="504" t="s">
        <v>659</v>
      </c>
      <c r="D61" s="523" t="s">
        <v>594</v>
      </c>
      <c r="E61" s="246" t="s">
        <v>657</v>
      </c>
      <c r="F61" s="507"/>
      <c r="G61" s="537"/>
      <c r="H61" s="538" t="s">
        <v>660</v>
      </c>
      <c r="I61" s="541" t="s">
        <v>661</v>
      </c>
      <c r="J61" s="519" t="s">
        <v>658</v>
      </c>
      <c r="K61" s="507"/>
    </row>
    <row r="62" spans="1:11" ht="54" customHeight="1">
      <c r="A62" s="532"/>
      <c r="B62" s="502"/>
      <c r="C62" s="505"/>
      <c r="D62" s="533"/>
      <c r="E62" s="246" t="s">
        <v>652</v>
      </c>
      <c r="F62" s="508"/>
      <c r="G62" s="535"/>
      <c r="H62" s="539"/>
      <c r="I62" s="542"/>
      <c r="J62" s="520"/>
      <c r="K62" s="508"/>
    </row>
    <row r="63" spans="1:11" ht="77.25" customHeight="1">
      <c r="A63" s="526"/>
      <c r="B63" s="503"/>
      <c r="C63" s="506"/>
      <c r="D63" s="524"/>
      <c r="E63" s="276" t="s">
        <v>662</v>
      </c>
      <c r="F63" s="509"/>
      <c r="G63" s="536"/>
      <c r="H63" s="540"/>
      <c r="I63" s="543"/>
      <c r="J63" s="521"/>
      <c r="K63" s="509"/>
    </row>
    <row r="64" spans="1:11" ht="15" customHeight="1">
      <c r="A64" s="289"/>
      <c r="B64" s="501" t="s">
        <v>616</v>
      </c>
      <c r="C64" s="544" t="s">
        <v>663</v>
      </c>
      <c r="D64" s="523" t="s">
        <v>622</v>
      </c>
      <c r="E64" s="246" t="s">
        <v>657</v>
      </c>
      <c r="F64" s="507"/>
      <c r="G64" s="534"/>
      <c r="H64" s="516"/>
      <c r="I64" s="516"/>
      <c r="J64" s="519" t="s">
        <v>658</v>
      </c>
      <c r="K64" s="519"/>
    </row>
    <row r="65" spans="1:11">
      <c r="A65" s="290"/>
      <c r="B65" s="502"/>
      <c r="C65" s="545"/>
      <c r="D65" s="533"/>
      <c r="E65" s="246" t="s">
        <v>652</v>
      </c>
      <c r="F65" s="508"/>
      <c r="G65" s="535"/>
      <c r="H65" s="517"/>
      <c r="I65" s="517"/>
      <c r="J65" s="520"/>
      <c r="K65" s="520"/>
    </row>
    <row r="66" spans="1:11">
      <c r="A66" s="291"/>
      <c r="B66" s="503"/>
      <c r="C66" s="546"/>
      <c r="D66" s="524"/>
      <c r="E66" s="276" t="s">
        <v>294</v>
      </c>
      <c r="F66" s="509"/>
      <c r="G66" s="536"/>
      <c r="H66" s="518"/>
      <c r="I66" s="518"/>
      <c r="J66" s="521"/>
      <c r="K66" s="521"/>
    </row>
    <row r="67" spans="1:11" ht="60.75" customHeight="1">
      <c r="A67" s="547" t="s">
        <v>664</v>
      </c>
      <c r="B67" s="501"/>
      <c r="C67" s="544"/>
      <c r="D67" s="523" t="s">
        <v>594</v>
      </c>
      <c r="E67" s="246" t="s">
        <v>657</v>
      </c>
      <c r="F67" s="507"/>
      <c r="G67" s="537"/>
      <c r="H67" s="538" t="s">
        <v>665</v>
      </c>
      <c r="I67" s="516"/>
      <c r="J67" s="519" t="s">
        <v>658</v>
      </c>
      <c r="K67" s="507"/>
    </row>
    <row r="68" spans="1:11" ht="60.75" customHeight="1">
      <c r="A68" s="292"/>
      <c r="B68" s="248" t="s">
        <v>641</v>
      </c>
      <c r="C68" s="274" t="s">
        <v>666</v>
      </c>
      <c r="D68" s="533"/>
      <c r="E68" s="246" t="s">
        <v>652</v>
      </c>
      <c r="F68" s="508"/>
      <c r="G68" s="535"/>
      <c r="H68" s="548"/>
      <c r="I68" s="517"/>
      <c r="J68" s="520"/>
      <c r="K68" s="508"/>
    </row>
    <row r="69" spans="1:11" ht="60.75" customHeight="1">
      <c r="A69" s="293"/>
      <c r="B69" s="258"/>
      <c r="C69" s="294"/>
      <c r="D69" s="524"/>
      <c r="E69" s="276" t="s">
        <v>667</v>
      </c>
      <c r="F69" s="509"/>
      <c r="G69" s="536"/>
      <c r="H69" s="549"/>
      <c r="I69" s="518"/>
      <c r="J69" s="521"/>
      <c r="K69" s="509"/>
    </row>
    <row r="70" spans="1:11" ht="15" customHeight="1">
      <c r="A70" s="525"/>
      <c r="B70" s="501" t="s">
        <v>668</v>
      </c>
      <c r="C70" s="504" t="s">
        <v>669</v>
      </c>
      <c r="D70" s="523" t="s">
        <v>594</v>
      </c>
      <c r="E70" s="246" t="s">
        <v>652</v>
      </c>
      <c r="F70" s="507"/>
      <c r="G70" s="534"/>
      <c r="H70" s="516"/>
      <c r="I70" s="516"/>
      <c r="J70" s="519" t="s">
        <v>658</v>
      </c>
      <c r="K70" s="519"/>
    </row>
    <row r="71" spans="1:11">
      <c r="A71" s="526"/>
      <c r="B71" s="503"/>
      <c r="C71" s="506"/>
      <c r="D71" s="524"/>
      <c r="E71" s="276" t="s">
        <v>670</v>
      </c>
      <c r="F71" s="509"/>
      <c r="G71" s="536"/>
      <c r="H71" s="518"/>
      <c r="I71" s="518"/>
      <c r="J71" s="521"/>
      <c r="K71" s="521"/>
    </row>
    <row r="72" spans="1:11">
      <c r="A72" s="550">
        <v>2</v>
      </c>
      <c r="B72" s="295" t="s">
        <v>671</v>
      </c>
      <c r="C72" s="295"/>
      <c r="D72" s="552"/>
      <c r="E72" s="554"/>
      <c r="F72" s="552"/>
      <c r="G72" s="554"/>
      <c r="H72" s="552"/>
      <c r="I72" s="552"/>
      <c r="J72" s="552"/>
      <c r="K72" s="556"/>
    </row>
    <row r="73" spans="1:11">
      <c r="A73" s="551"/>
      <c r="B73" s="296" t="s">
        <v>672</v>
      </c>
      <c r="C73" s="296"/>
      <c r="D73" s="553"/>
      <c r="E73" s="555"/>
      <c r="F73" s="553"/>
      <c r="G73" s="555"/>
      <c r="H73" s="553"/>
      <c r="I73" s="553"/>
      <c r="J73" s="553"/>
      <c r="K73" s="557"/>
    </row>
    <row r="74" spans="1:11" ht="15" customHeight="1">
      <c r="A74" s="525"/>
      <c r="B74" s="501" t="s">
        <v>606</v>
      </c>
      <c r="C74" s="274" t="s">
        <v>673</v>
      </c>
      <c r="D74" s="523" t="s">
        <v>622</v>
      </c>
      <c r="E74" s="246" t="s">
        <v>674</v>
      </c>
      <c r="F74" s="507"/>
      <c r="G74" s="510"/>
      <c r="H74" s="527"/>
      <c r="I74" s="527"/>
      <c r="J74" s="519" t="s">
        <v>610</v>
      </c>
      <c r="K74" s="507" t="s">
        <v>624</v>
      </c>
    </row>
    <row r="75" spans="1:11">
      <c r="A75" s="532"/>
      <c r="B75" s="502"/>
      <c r="C75" s="274" t="s">
        <v>675</v>
      </c>
      <c r="D75" s="533"/>
      <c r="E75" s="246" t="s">
        <v>652</v>
      </c>
      <c r="F75" s="508"/>
      <c r="G75" s="511"/>
      <c r="H75" s="558"/>
      <c r="I75" s="558"/>
      <c r="J75" s="520"/>
      <c r="K75" s="508"/>
    </row>
    <row r="76" spans="1:11">
      <c r="A76" s="526"/>
      <c r="B76" s="503"/>
      <c r="C76" s="294"/>
      <c r="D76" s="524"/>
      <c r="E76" s="276" t="s">
        <v>294</v>
      </c>
      <c r="F76" s="509"/>
      <c r="G76" s="512"/>
      <c r="H76" s="528"/>
      <c r="I76" s="528"/>
      <c r="J76" s="521"/>
      <c r="K76" s="509"/>
    </row>
    <row r="77" spans="1:11" ht="15" customHeight="1">
      <c r="A77" s="525"/>
      <c r="B77" s="501" t="s">
        <v>613</v>
      </c>
      <c r="C77" s="274" t="s">
        <v>676</v>
      </c>
      <c r="D77" s="523" t="s">
        <v>622</v>
      </c>
      <c r="E77" s="246" t="s">
        <v>674</v>
      </c>
      <c r="F77" s="507"/>
      <c r="G77" s="510"/>
      <c r="H77" s="527"/>
      <c r="I77" s="527"/>
      <c r="J77" s="519" t="s">
        <v>610</v>
      </c>
      <c r="K77" s="507" t="s">
        <v>624</v>
      </c>
    </row>
    <row r="78" spans="1:11">
      <c r="A78" s="532"/>
      <c r="B78" s="502"/>
      <c r="C78" s="274" t="s">
        <v>677</v>
      </c>
      <c r="D78" s="533"/>
      <c r="E78" s="246" t="s">
        <v>652</v>
      </c>
      <c r="F78" s="508"/>
      <c r="G78" s="511"/>
      <c r="H78" s="558"/>
      <c r="I78" s="558"/>
      <c r="J78" s="520"/>
      <c r="K78" s="508"/>
    </row>
    <row r="79" spans="1:11">
      <c r="A79" s="526"/>
      <c r="B79" s="503"/>
      <c r="C79" s="294"/>
      <c r="D79" s="524"/>
      <c r="E79" s="276" t="s">
        <v>294</v>
      </c>
      <c r="F79" s="509"/>
      <c r="G79" s="512"/>
      <c r="H79" s="528"/>
      <c r="I79" s="528"/>
      <c r="J79" s="521"/>
      <c r="K79" s="509"/>
    </row>
    <row r="80" spans="1:11" ht="15" customHeight="1">
      <c r="A80" s="525"/>
      <c r="B80" s="501" t="s">
        <v>616</v>
      </c>
      <c r="C80" s="274" t="s">
        <v>678</v>
      </c>
      <c r="D80" s="523" t="s">
        <v>622</v>
      </c>
      <c r="E80" s="246" t="s">
        <v>674</v>
      </c>
      <c r="F80" s="507"/>
      <c r="G80" s="510"/>
      <c r="H80" s="527"/>
      <c r="I80" s="527"/>
      <c r="J80" s="519" t="s">
        <v>610</v>
      </c>
      <c r="K80" s="507" t="s">
        <v>624</v>
      </c>
    </row>
    <row r="81" spans="1:11">
      <c r="A81" s="532"/>
      <c r="B81" s="502"/>
      <c r="C81" s="274" t="s">
        <v>679</v>
      </c>
      <c r="D81" s="533"/>
      <c r="E81" s="246" t="s">
        <v>652</v>
      </c>
      <c r="F81" s="508"/>
      <c r="G81" s="511"/>
      <c r="H81" s="558"/>
      <c r="I81" s="558"/>
      <c r="J81" s="520"/>
      <c r="K81" s="508"/>
    </row>
    <row r="82" spans="1:11">
      <c r="A82" s="526"/>
      <c r="B82" s="503"/>
      <c r="C82" s="294"/>
      <c r="D82" s="524"/>
      <c r="E82" s="276" t="s">
        <v>294</v>
      </c>
      <c r="F82" s="509"/>
      <c r="G82" s="512"/>
      <c r="H82" s="528"/>
      <c r="I82" s="528"/>
      <c r="J82" s="521"/>
      <c r="K82" s="509"/>
    </row>
    <row r="83" spans="1:11" ht="15" customHeight="1">
      <c r="A83" s="525"/>
      <c r="B83" s="501" t="s">
        <v>641</v>
      </c>
      <c r="C83" s="277" t="s">
        <v>680</v>
      </c>
      <c r="D83" s="523" t="s">
        <v>622</v>
      </c>
      <c r="E83" s="507" t="s">
        <v>681</v>
      </c>
      <c r="F83" s="507"/>
      <c r="G83" s="510"/>
      <c r="H83" s="527"/>
      <c r="I83" s="527"/>
      <c r="J83" s="519" t="s">
        <v>610</v>
      </c>
      <c r="K83" s="507" t="s">
        <v>624</v>
      </c>
    </row>
    <row r="84" spans="1:11">
      <c r="A84" s="526"/>
      <c r="B84" s="503"/>
      <c r="C84" s="258" t="s">
        <v>682</v>
      </c>
      <c r="D84" s="524"/>
      <c r="E84" s="509"/>
      <c r="F84" s="509"/>
      <c r="G84" s="512"/>
      <c r="H84" s="528"/>
      <c r="I84" s="528"/>
      <c r="J84" s="521"/>
      <c r="K84" s="509"/>
    </row>
    <row r="85" spans="1:11">
      <c r="A85" s="278"/>
      <c r="B85" s="279"/>
      <c r="C85" s="279"/>
      <c r="D85" s="279"/>
      <c r="E85" s="279"/>
      <c r="F85" s="279"/>
      <c r="G85" s="279"/>
      <c r="H85" s="279"/>
      <c r="I85" s="279"/>
      <c r="J85" s="279"/>
      <c r="K85" s="279"/>
    </row>
    <row r="86" spans="1:11">
      <c r="A86" s="279"/>
      <c r="B86" s="279"/>
      <c r="C86" s="279"/>
      <c r="D86" s="279"/>
      <c r="E86" s="279"/>
      <c r="F86" s="279"/>
      <c r="G86" s="279"/>
      <c r="H86" s="279"/>
      <c r="I86" s="279"/>
      <c r="J86" s="279"/>
      <c r="K86" s="279"/>
    </row>
    <row r="87" spans="1:11">
      <c r="A87" s="280">
        <v>3</v>
      </c>
      <c r="B87" s="561" t="s">
        <v>683</v>
      </c>
      <c r="C87" s="561"/>
      <c r="D87" s="254"/>
      <c r="E87" s="255"/>
      <c r="F87" s="254"/>
      <c r="G87" s="255"/>
      <c r="H87" s="254"/>
      <c r="I87" s="254"/>
      <c r="J87" s="254"/>
      <c r="K87" s="257"/>
    </row>
    <row r="88" spans="1:11" ht="24">
      <c r="A88" s="275"/>
      <c r="B88" s="252" t="s">
        <v>606</v>
      </c>
      <c r="C88" s="258" t="s">
        <v>684</v>
      </c>
      <c r="D88" s="267" t="s">
        <v>594</v>
      </c>
      <c r="E88" s="276" t="s">
        <v>685</v>
      </c>
      <c r="F88" s="276"/>
      <c r="G88" s="298"/>
      <c r="H88" s="299">
        <v>170756719</v>
      </c>
      <c r="I88" s="297" t="s">
        <v>609</v>
      </c>
      <c r="J88" s="262" t="s">
        <v>647</v>
      </c>
      <c r="K88" s="246"/>
    </row>
    <row r="89" spans="1:11" ht="15" customHeight="1">
      <c r="A89" s="525"/>
      <c r="B89" s="501" t="s">
        <v>613</v>
      </c>
      <c r="C89" s="274" t="s">
        <v>686</v>
      </c>
      <c r="D89" s="523" t="s">
        <v>594</v>
      </c>
      <c r="E89" s="507" t="s">
        <v>685</v>
      </c>
      <c r="F89" s="507"/>
      <c r="G89" s="562"/>
      <c r="H89" s="559">
        <v>0</v>
      </c>
      <c r="I89" s="556" t="s">
        <v>609</v>
      </c>
      <c r="J89" s="519" t="s">
        <v>647</v>
      </c>
      <c r="K89" s="507"/>
    </row>
    <row r="90" spans="1:11">
      <c r="A90" s="526"/>
      <c r="B90" s="503"/>
      <c r="C90" s="258" t="s">
        <v>687</v>
      </c>
      <c r="D90" s="524"/>
      <c r="E90" s="509"/>
      <c r="F90" s="509"/>
      <c r="G90" s="563"/>
      <c r="H90" s="560"/>
      <c r="I90" s="557"/>
      <c r="J90" s="521"/>
      <c r="K90" s="509"/>
    </row>
    <row r="91" spans="1:11">
      <c r="A91" s="300"/>
      <c r="B91" s="301"/>
      <c r="C91" s="301"/>
      <c r="D91" s="301"/>
      <c r="E91" s="301"/>
      <c r="F91" s="301"/>
      <c r="G91" s="301"/>
      <c r="H91" s="301"/>
      <c r="I91" s="301"/>
      <c r="J91" s="301"/>
      <c r="K91" s="302"/>
    </row>
    <row r="92" spans="1:11">
      <c r="A92" s="472" t="s">
        <v>688</v>
      </c>
      <c r="B92" s="473"/>
      <c r="C92" s="473"/>
      <c r="D92" s="473"/>
      <c r="E92" s="473"/>
      <c r="F92" s="473"/>
      <c r="G92" s="473"/>
      <c r="H92" s="232"/>
      <c r="I92" s="232"/>
      <c r="J92" s="232"/>
      <c r="K92" s="233"/>
    </row>
    <row r="93" spans="1:11">
      <c r="A93" s="472" t="s">
        <v>604</v>
      </c>
      <c r="B93" s="473"/>
      <c r="C93" s="473"/>
      <c r="D93" s="473"/>
      <c r="E93" s="473"/>
      <c r="F93" s="473"/>
      <c r="G93" s="473"/>
      <c r="H93" s="236"/>
      <c r="I93" s="236"/>
      <c r="J93" s="236"/>
      <c r="K93" s="237"/>
    </row>
    <row r="94" spans="1:11">
      <c r="A94" s="240">
        <v>1</v>
      </c>
      <c r="B94" s="561" t="s">
        <v>689</v>
      </c>
      <c r="C94" s="561"/>
      <c r="D94" s="256"/>
      <c r="E94" s="287"/>
      <c r="F94" s="256"/>
      <c r="G94" s="287"/>
      <c r="H94" s="256"/>
      <c r="I94" s="256"/>
      <c r="J94" s="256"/>
      <c r="K94" s="288"/>
    </row>
    <row r="95" spans="1:11" ht="24">
      <c r="A95" s="251"/>
      <c r="B95" s="252" t="s">
        <v>606</v>
      </c>
      <c r="C95" s="258" t="s">
        <v>690</v>
      </c>
      <c r="D95" s="249" t="s">
        <v>594</v>
      </c>
      <c r="E95" s="246" t="s">
        <v>691</v>
      </c>
      <c r="F95" s="246"/>
      <c r="G95" s="260"/>
      <c r="H95" s="299">
        <v>56026518</v>
      </c>
      <c r="I95" s="249" t="s">
        <v>609</v>
      </c>
      <c r="J95" s="262" t="s">
        <v>692</v>
      </c>
      <c r="K95" s="246"/>
    </row>
    <row r="96" spans="1:11" ht="15" customHeight="1">
      <c r="A96" s="498"/>
      <c r="B96" s="501" t="s">
        <v>613</v>
      </c>
      <c r="C96" s="274" t="s">
        <v>693</v>
      </c>
      <c r="D96" s="507" t="s">
        <v>622</v>
      </c>
      <c r="E96" s="507" t="s">
        <v>694</v>
      </c>
      <c r="F96" s="507"/>
      <c r="G96" s="510"/>
      <c r="H96" s="513">
        <v>0</v>
      </c>
      <c r="I96" s="507" t="s">
        <v>609</v>
      </c>
      <c r="J96" s="519" t="s">
        <v>692</v>
      </c>
      <c r="K96" s="519"/>
    </row>
    <row r="97" spans="1:11">
      <c r="A97" s="500"/>
      <c r="B97" s="503"/>
      <c r="C97" s="258" t="s">
        <v>695</v>
      </c>
      <c r="D97" s="509"/>
      <c r="E97" s="509"/>
      <c r="F97" s="509"/>
      <c r="G97" s="512"/>
      <c r="H97" s="518"/>
      <c r="I97" s="509"/>
      <c r="J97" s="521"/>
      <c r="K97" s="509"/>
    </row>
    <row r="98" spans="1:11" ht="15" customHeight="1">
      <c r="A98" s="498"/>
      <c r="B98" s="501" t="s">
        <v>616</v>
      </c>
      <c r="C98" s="274" t="s">
        <v>693</v>
      </c>
      <c r="D98" s="507" t="s">
        <v>622</v>
      </c>
      <c r="E98" s="507" t="s">
        <v>694</v>
      </c>
      <c r="F98" s="507"/>
      <c r="G98" s="510"/>
      <c r="H98" s="513">
        <v>0</v>
      </c>
      <c r="I98" s="507" t="s">
        <v>609</v>
      </c>
      <c r="J98" s="519" t="s">
        <v>692</v>
      </c>
      <c r="K98" s="507"/>
    </row>
    <row r="99" spans="1:11">
      <c r="A99" s="500"/>
      <c r="B99" s="503"/>
      <c r="C99" s="258" t="s">
        <v>696</v>
      </c>
      <c r="D99" s="509"/>
      <c r="E99" s="509"/>
      <c r="F99" s="509"/>
      <c r="G99" s="512"/>
      <c r="H99" s="518"/>
      <c r="I99" s="509"/>
      <c r="J99" s="521"/>
      <c r="K99" s="509"/>
    </row>
    <row r="100" spans="1:11" ht="15" customHeight="1">
      <c r="A100" s="498"/>
      <c r="B100" s="501" t="s">
        <v>641</v>
      </c>
      <c r="C100" s="274" t="s">
        <v>693</v>
      </c>
      <c r="D100" s="507" t="s">
        <v>622</v>
      </c>
      <c r="E100" s="507" t="s">
        <v>694</v>
      </c>
      <c r="F100" s="507"/>
      <c r="G100" s="510"/>
      <c r="H100" s="516">
        <v>0</v>
      </c>
      <c r="I100" s="507" t="s">
        <v>609</v>
      </c>
      <c r="J100" s="519" t="s">
        <v>692</v>
      </c>
      <c r="K100" s="507"/>
    </row>
    <row r="101" spans="1:11">
      <c r="A101" s="500"/>
      <c r="B101" s="503"/>
      <c r="C101" s="258" t="s">
        <v>697</v>
      </c>
      <c r="D101" s="509"/>
      <c r="E101" s="509"/>
      <c r="F101" s="509"/>
      <c r="G101" s="512"/>
      <c r="H101" s="518"/>
      <c r="I101" s="509"/>
      <c r="J101" s="521"/>
      <c r="K101" s="509"/>
    </row>
    <row r="102" spans="1:11" ht="36">
      <c r="A102" s="498"/>
      <c r="B102" s="501" t="s">
        <v>668</v>
      </c>
      <c r="C102" s="274" t="s">
        <v>693</v>
      </c>
      <c r="D102" s="507" t="s">
        <v>594</v>
      </c>
      <c r="E102" s="507"/>
      <c r="F102" s="507"/>
      <c r="G102" s="510"/>
      <c r="H102" s="516">
        <v>0</v>
      </c>
      <c r="I102" s="507" t="s">
        <v>609</v>
      </c>
      <c r="J102" s="266" t="s">
        <v>698</v>
      </c>
      <c r="K102" s="507"/>
    </row>
    <row r="103" spans="1:11">
      <c r="A103" s="500"/>
      <c r="B103" s="503"/>
      <c r="C103" s="258" t="s">
        <v>699</v>
      </c>
      <c r="D103" s="509"/>
      <c r="E103" s="509"/>
      <c r="F103" s="509"/>
      <c r="G103" s="512"/>
      <c r="H103" s="518"/>
      <c r="I103" s="509"/>
      <c r="J103" s="276" t="s">
        <v>619</v>
      </c>
      <c r="K103" s="509"/>
    </row>
    <row r="104" spans="1:11">
      <c r="A104" s="472" t="s">
        <v>654</v>
      </c>
      <c r="B104" s="473"/>
      <c r="C104" s="473"/>
      <c r="D104" s="473"/>
      <c r="E104" s="473"/>
      <c r="F104" s="473"/>
      <c r="G104" s="473"/>
      <c r="H104" s="236"/>
      <c r="I104" s="236"/>
      <c r="J104" s="236"/>
      <c r="K104" s="237"/>
    </row>
    <row r="105" spans="1:11" ht="15" customHeight="1">
      <c r="A105" s="498">
        <v>1</v>
      </c>
      <c r="B105" s="564" t="s">
        <v>700</v>
      </c>
      <c r="C105" s="565"/>
      <c r="D105" s="523" t="s">
        <v>622</v>
      </c>
      <c r="E105" s="246" t="s">
        <v>701</v>
      </c>
      <c r="F105" s="507"/>
      <c r="G105" s="510"/>
      <c r="H105" s="527">
        <v>0</v>
      </c>
      <c r="I105" s="527"/>
      <c r="J105" s="519" t="s">
        <v>702</v>
      </c>
      <c r="K105" s="507" t="s">
        <v>624</v>
      </c>
    </row>
    <row r="106" spans="1:11">
      <c r="A106" s="499"/>
      <c r="B106" s="566" t="s">
        <v>703</v>
      </c>
      <c r="C106" s="567"/>
      <c r="D106" s="533"/>
      <c r="E106" s="246" t="s">
        <v>704</v>
      </c>
      <c r="F106" s="508"/>
      <c r="G106" s="511"/>
      <c r="H106" s="558"/>
      <c r="I106" s="558"/>
      <c r="J106" s="520"/>
      <c r="K106" s="508"/>
    </row>
    <row r="107" spans="1:11">
      <c r="A107" s="500"/>
      <c r="B107" s="568"/>
      <c r="C107" s="569"/>
      <c r="D107" s="524"/>
      <c r="E107" s="246" t="s">
        <v>705</v>
      </c>
      <c r="F107" s="509"/>
      <c r="G107" s="512"/>
      <c r="H107" s="528"/>
      <c r="I107" s="528"/>
      <c r="J107" s="521"/>
      <c r="K107" s="509"/>
    </row>
    <row r="108" spans="1:11" ht="15" customHeight="1">
      <c r="A108" s="498">
        <v>2</v>
      </c>
      <c r="B108" s="564" t="s">
        <v>706</v>
      </c>
      <c r="C108" s="565"/>
      <c r="D108" s="523" t="s">
        <v>622</v>
      </c>
      <c r="E108" s="253" t="s">
        <v>701</v>
      </c>
      <c r="F108" s="507"/>
      <c r="G108" s="510"/>
      <c r="H108" s="527">
        <v>0</v>
      </c>
      <c r="I108" s="527"/>
      <c r="J108" s="519" t="s">
        <v>702</v>
      </c>
      <c r="K108" s="507" t="s">
        <v>624</v>
      </c>
    </row>
    <row r="109" spans="1:11">
      <c r="A109" s="499"/>
      <c r="B109" s="566" t="s">
        <v>707</v>
      </c>
      <c r="C109" s="567"/>
      <c r="D109" s="533"/>
      <c r="E109" s="246" t="s">
        <v>704</v>
      </c>
      <c r="F109" s="508"/>
      <c r="G109" s="511"/>
      <c r="H109" s="558"/>
      <c r="I109" s="558"/>
      <c r="J109" s="520"/>
      <c r="K109" s="508"/>
    </row>
    <row r="110" spans="1:11">
      <c r="A110" s="500"/>
      <c r="B110" s="568"/>
      <c r="C110" s="569"/>
      <c r="D110" s="524"/>
      <c r="E110" s="246" t="s">
        <v>705</v>
      </c>
      <c r="F110" s="509"/>
      <c r="G110" s="512"/>
      <c r="H110" s="528"/>
      <c r="I110" s="528"/>
      <c r="J110" s="521"/>
      <c r="K110" s="509"/>
    </row>
    <row r="111" spans="1:11" ht="15" customHeight="1">
      <c r="A111" s="498">
        <v>3</v>
      </c>
      <c r="B111" s="564" t="s">
        <v>708</v>
      </c>
      <c r="C111" s="565"/>
      <c r="D111" s="523" t="s">
        <v>622</v>
      </c>
      <c r="E111" s="253" t="s">
        <v>701</v>
      </c>
      <c r="F111" s="507"/>
      <c r="G111" s="510"/>
      <c r="H111" s="527">
        <v>0</v>
      </c>
      <c r="I111" s="527"/>
      <c r="J111" s="519" t="s">
        <v>709</v>
      </c>
      <c r="K111" s="507" t="s">
        <v>624</v>
      </c>
    </row>
    <row r="112" spans="1:11">
      <c r="A112" s="499"/>
      <c r="B112" s="566" t="s">
        <v>710</v>
      </c>
      <c r="C112" s="567"/>
      <c r="D112" s="533"/>
      <c r="E112" s="246" t="s">
        <v>704</v>
      </c>
      <c r="F112" s="508"/>
      <c r="G112" s="511"/>
      <c r="H112" s="558"/>
      <c r="I112" s="558"/>
      <c r="J112" s="520"/>
      <c r="K112" s="508"/>
    </row>
    <row r="113" spans="1:11">
      <c r="A113" s="500"/>
      <c r="B113" s="568"/>
      <c r="C113" s="569"/>
      <c r="D113" s="524"/>
      <c r="E113" s="276" t="s">
        <v>705</v>
      </c>
      <c r="F113" s="509"/>
      <c r="G113" s="512"/>
      <c r="H113" s="528"/>
      <c r="I113" s="528"/>
      <c r="J113" s="521"/>
      <c r="K113" s="509"/>
    </row>
    <row r="114" spans="1:11">
      <c r="A114" s="472" t="s">
        <v>711</v>
      </c>
      <c r="B114" s="473"/>
      <c r="C114" s="473"/>
      <c r="D114" s="473"/>
      <c r="E114" s="473"/>
      <c r="F114" s="473"/>
      <c r="G114" s="573"/>
      <c r="H114" s="303"/>
      <c r="I114" s="303"/>
      <c r="J114" s="303"/>
      <c r="K114" s="303"/>
    </row>
    <row r="115" spans="1:11">
      <c r="A115" s="570" t="s">
        <v>604</v>
      </c>
      <c r="B115" s="571"/>
      <c r="C115" s="571"/>
      <c r="D115" s="571"/>
      <c r="E115" s="571"/>
      <c r="F115" s="571"/>
      <c r="G115" s="571"/>
      <c r="H115" s="571"/>
      <c r="I115" s="571"/>
      <c r="J115" s="571"/>
      <c r="K115" s="572"/>
    </row>
    <row r="116" spans="1:11">
      <c r="A116" s="280">
        <v>1</v>
      </c>
      <c r="B116" s="561" t="s">
        <v>712</v>
      </c>
      <c r="C116" s="561"/>
      <c r="D116" s="254"/>
      <c r="E116" s="255"/>
      <c r="F116" s="254"/>
      <c r="G116" s="255"/>
      <c r="H116" s="254"/>
      <c r="I116" s="254"/>
      <c r="J116" s="254"/>
      <c r="K116" s="257"/>
    </row>
    <row r="117" spans="1:11" ht="24">
      <c r="A117" s="304"/>
      <c r="B117" s="305" t="s">
        <v>606</v>
      </c>
      <c r="C117" s="306" t="s">
        <v>713</v>
      </c>
      <c r="D117" s="307" t="s">
        <v>622</v>
      </c>
      <c r="E117" s="308"/>
      <c r="F117" s="309"/>
      <c r="G117" s="310"/>
      <c r="H117" s="309">
        <v>0</v>
      </c>
      <c r="I117" s="309" t="s">
        <v>609</v>
      </c>
      <c r="J117" s="311" t="s">
        <v>714</v>
      </c>
      <c r="K117" s="309" t="s">
        <v>624</v>
      </c>
    </row>
    <row r="118" spans="1:11" ht="24">
      <c r="A118" s="304"/>
      <c r="B118" s="305" t="s">
        <v>613</v>
      </c>
      <c r="C118" s="306" t="s">
        <v>715</v>
      </c>
      <c r="D118" s="307" t="s">
        <v>622</v>
      </c>
      <c r="E118" s="308"/>
      <c r="F118" s="309"/>
      <c r="G118" s="310"/>
      <c r="H118" s="309">
        <v>0</v>
      </c>
      <c r="I118" s="309" t="s">
        <v>609</v>
      </c>
      <c r="J118" s="311" t="s">
        <v>714</v>
      </c>
      <c r="K118" s="309" t="s">
        <v>624</v>
      </c>
    </row>
    <row r="124" spans="1:11">
      <c r="C124" s="66"/>
      <c r="H124" s="66"/>
      <c r="I124" s="66"/>
      <c r="J124" s="66"/>
    </row>
    <row r="125" spans="1:11">
      <c r="C125" s="67" t="s">
        <v>499</v>
      </c>
      <c r="H125" s="313" t="s">
        <v>716</v>
      </c>
      <c r="I125" s="313"/>
      <c r="J125" s="313"/>
    </row>
    <row r="126" spans="1:11">
      <c r="C126" s="68" t="s">
        <v>439</v>
      </c>
      <c r="H126" s="312" t="s">
        <v>440</v>
      </c>
      <c r="I126" s="312"/>
      <c r="J126" s="312"/>
    </row>
    <row r="129" ht="15" customHeight="1"/>
  </sheetData>
  <mergeCells count="331">
    <mergeCell ref="A115:K115"/>
    <mergeCell ref="B116:C116"/>
    <mergeCell ref="H125:J125"/>
    <mergeCell ref="H126:J126"/>
    <mergeCell ref="I111:I113"/>
    <mergeCell ref="J111:J113"/>
    <mergeCell ref="K111:K113"/>
    <mergeCell ref="B112:C112"/>
    <mergeCell ref="B113:C113"/>
    <mergeCell ref="A114:G114"/>
    <mergeCell ref="A111:A113"/>
    <mergeCell ref="B111:C111"/>
    <mergeCell ref="D111:D113"/>
    <mergeCell ref="F111:F113"/>
    <mergeCell ref="G111:G113"/>
    <mergeCell ref="H111:H113"/>
    <mergeCell ref="J108:J110"/>
    <mergeCell ref="K108:K110"/>
    <mergeCell ref="B109:C109"/>
    <mergeCell ref="B110:C110"/>
    <mergeCell ref="I105:I107"/>
    <mergeCell ref="J105:J107"/>
    <mergeCell ref="K105:K107"/>
    <mergeCell ref="B106:C106"/>
    <mergeCell ref="B107:C107"/>
    <mergeCell ref="K100:K101"/>
    <mergeCell ref="A102:A103"/>
    <mergeCell ref="B102:B103"/>
    <mergeCell ref="D102:D103"/>
    <mergeCell ref="E102:E103"/>
    <mergeCell ref="F102:F103"/>
    <mergeCell ref="G102:G103"/>
    <mergeCell ref="A108:A110"/>
    <mergeCell ref="B108:C108"/>
    <mergeCell ref="D108:D110"/>
    <mergeCell ref="F108:F110"/>
    <mergeCell ref="G108:G110"/>
    <mergeCell ref="H102:H103"/>
    <mergeCell ref="I102:I103"/>
    <mergeCell ref="K102:K103"/>
    <mergeCell ref="A104:G104"/>
    <mergeCell ref="A105:A107"/>
    <mergeCell ref="B105:C105"/>
    <mergeCell ref="D105:D107"/>
    <mergeCell ref="F105:F107"/>
    <mergeCell ref="G105:G107"/>
    <mergeCell ref="H105:H107"/>
    <mergeCell ref="H108:H110"/>
    <mergeCell ref="I108:I110"/>
    <mergeCell ref="A100:A101"/>
    <mergeCell ref="B100:B101"/>
    <mergeCell ref="D100:D101"/>
    <mergeCell ref="E100:E101"/>
    <mergeCell ref="F100:F101"/>
    <mergeCell ref="G100:G101"/>
    <mergeCell ref="H100:H101"/>
    <mergeCell ref="I100:I101"/>
    <mergeCell ref="J100:J101"/>
    <mergeCell ref="H96:H97"/>
    <mergeCell ref="I96:I97"/>
    <mergeCell ref="J96:J97"/>
    <mergeCell ref="K96:K97"/>
    <mergeCell ref="A98:A99"/>
    <mergeCell ref="B98:B99"/>
    <mergeCell ref="D98:D99"/>
    <mergeCell ref="E98:E99"/>
    <mergeCell ref="F98:F99"/>
    <mergeCell ref="G98:G99"/>
    <mergeCell ref="H98:H99"/>
    <mergeCell ref="I98:I99"/>
    <mergeCell ref="J98:J99"/>
    <mergeCell ref="K98:K99"/>
    <mergeCell ref="A93:G93"/>
    <mergeCell ref="B94:C94"/>
    <mergeCell ref="A96:A97"/>
    <mergeCell ref="B96:B97"/>
    <mergeCell ref="D96:D97"/>
    <mergeCell ref="E96:E97"/>
    <mergeCell ref="F96:F97"/>
    <mergeCell ref="G96:G97"/>
    <mergeCell ref="G89:G90"/>
    <mergeCell ref="H89:H90"/>
    <mergeCell ref="I89:I90"/>
    <mergeCell ref="J89:J90"/>
    <mergeCell ref="K89:K90"/>
    <mergeCell ref="A92:G92"/>
    <mergeCell ref="H83:H84"/>
    <mergeCell ref="I83:I84"/>
    <mergeCell ref="J83:J84"/>
    <mergeCell ref="K83:K84"/>
    <mergeCell ref="B87:C87"/>
    <mergeCell ref="A89:A90"/>
    <mergeCell ref="B89:B90"/>
    <mergeCell ref="D89:D90"/>
    <mergeCell ref="E89:E90"/>
    <mergeCell ref="F89:F90"/>
    <mergeCell ref="A83:A84"/>
    <mergeCell ref="B83:B84"/>
    <mergeCell ref="D83:D84"/>
    <mergeCell ref="E83:E84"/>
    <mergeCell ref="F83:F84"/>
    <mergeCell ref="G83:G84"/>
    <mergeCell ref="A80:A82"/>
    <mergeCell ref="B80:B82"/>
    <mergeCell ref="D80:D82"/>
    <mergeCell ref="F80:F82"/>
    <mergeCell ref="G80:G82"/>
    <mergeCell ref="H80:H82"/>
    <mergeCell ref="I80:I82"/>
    <mergeCell ref="J80:J82"/>
    <mergeCell ref="K80:K82"/>
    <mergeCell ref="A77:A79"/>
    <mergeCell ref="B77:B79"/>
    <mergeCell ref="D77:D79"/>
    <mergeCell ref="F77:F79"/>
    <mergeCell ref="G77:G79"/>
    <mergeCell ref="H77:H79"/>
    <mergeCell ref="I77:I79"/>
    <mergeCell ref="J77:J79"/>
    <mergeCell ref="K77:K79"/>
    <mergeCell ref="I72:I73"/>
    <mergeCell ref="J72:J73"/>
    <mergeCell ref="K72:K73"/>
    <mergeCell ref="A74:A76"/>
    <mergeCell ref="B74:B76"/>
    <mergeCell ref="D74:D76"/>
    <mergeCell ref="F74:F76"/>
    <mergeCell ref="G74:G76"/>
    <mergeCell ref="H74:H76"/>
    <mergeCell ref="I74:I76"/>
    <mergeCell ref="J74:J76"/>
    <mergeCell ref="K74:K76"/>
    <mergeCell ref="A72:A73"/>
    <mergeCell ref="D72:D73"/>
    <mergeCell ref="E72:E73"/>
    <mergeCell ref="F72:F73"/>
    <mergeCell ref="G72:G73"/>
    <mergeCell ref="H72:H73"/>
    <mergeCell ref="A70:A71"/>
    <mergeCell ref="B70:B71"/>
    <mergeCell ref="C70:C71"/>
    <mergeCell ref="D70:D71"/>
    <mergeCell ref="F70:F71"/>
    <mergeCell ref="G70:G71"/>
    <mergeCell ref="A67:C67"/>
    <mergeCell ref="D67:D69"/>
    <mergeCell ref="F67:F69"/>
    <mergeCell ref="G67:G69"/>
    <mergeCell ref="H67:H69"/>
    <mergeCell ref="I67:I69"/>
    <mergeCell ref="J67:J69"/>
    <mergeCell ref="K67:K69"/>
    <mergeCell ref="H70:H71"/>
    <mergeCell ref="I70:I71"/>
    <mergeCell ref="J70:J71"/>
    <mergeCell ref="K70:K71"/>
    <mergeCell ref="B64:B66"/>
    <mergeCell ref="C64:C66"/>
    <mergeCell ref="D64:D66"/>
    <mergeCell ref="F64:F66"/>
    <mergeCell ref="G64:G66"/>
    <mergeCell ref="H64:H66"/>
    <mergeCell ref="I64:I66"/>
    <mergeCell ref="J64:J66"/>
    <mergeCell ref="K64:K66"/>
    <mergeCell ref="J58:J60"/>
    <mergeCell ref="K58:K60"/>
    <mergeCell ref="A61:A63"/>
    <mergeCell ref="B61:B63"/>
    <mergeCell ref="C61:C63"/>
    <mergeCell ref="D61:D63"/>
    <mergeCell ref="F61:F63"/>
    <mergeCell ref="G61:G63"/>
    <mergeCell ref="H61:H63"/>
    <mergeCell ref="I61:I63"/>
    <mergeCell ref="J61:J63"/>
    <mergeCell ref="K61:K63"/>
    <mergeCell ref="A56:G56"/>
    <mergeCell ref="A58:A60"/>
    <mergeCell ref="B58:B60"/>
    <mergeCell ref="C58:C60"/>
    <mergeCell ref="D58:D60"/>
    <mergeCell ref="F58:F60"/>
    <mergeCell ref="G58:G60"/>
    <mergeCell ref="H58:H60"/>
    <mergeCell ref="I58:I60"/>
    <mergeCell ref="K51:K52"/>
    <mergeCell ref="A54:A55"/>
    <mergeCell ref="B54:B55"/>
    <mergeCell ref="C54:C55"/>
    <mergeCell ref="D54:D55"/>
    <mergeCell ref="F54:F55"/>
    <mergeCell ref="G54:G55"/>
    <mergeCell ref="H54:H55"/>
    <mergeCell ref="I54:I55"/>
    <mergeCell ref="J54:J55"/>
    <mergeCell ref="K54:K55"/>
    <mergeCell ref="A51:A52"/>
    <mergeCell ref="B51:B52"/>
    <mergeCell ref="C51:C52"/>
    <mergeCell ref="D51:D52"/>
    <mergeCell ref="F51:F52"/>
    <mergeCell ref="G51:G52"/>
    <mergeCell ref="H51:H52"/>
    <mergeCell ref="I51:I52"/>
    <mergeCell ref="J51:J52"/>
    <mergeCell ref="K40:K41"/>
    <mergeCell ref="A42:A43"/>
    <mergeCell ref="B42:B43"/>
    <mergeCell ref="D42:D43"/>
    <mergeCell ref="F42:F43"/>
    <mergeCell ref="G42:G43"/>
    <mergeCell ref="H42:H43"/>
    <mergeCell ref="I42:I43"/>
    <mergeCell ref="J42:J43"/>
    <mergeCell ref="K42:K43"/>
    <mergeCell ref="A40:A41"/>
    <mergeCell ref="B40:B41"/>
    <mergeCell ref="C40:C41"/>
    <mergeCell ref="D40:D41"/>
    <mergeCell ref="F40:F41"/>
    <mergeCell ref="G40:G41"/>
    <mergeCell ref="H40:H41"/>
    <mergeCell ref="I40:I41"/>
    <mergeCell ref="J40:J41"/>
    <mergeCell ref="A38:A39"/>
    <mergeCell ref="B38:B39"/>
    <mergeCell ref="D38:D39"/>
    <mergeCell ref="F38:F39"/>
    <mergeCell ref="G38:G39"/>
    <mergeCell ref="H38:H39"/>
    <mergeCell ref="I38:I39"/>
    <mergeCell ref="J38:J39"/>
    <mergeCell ref="K38:K39"/>
    <mergeCell ref="K31:K32"/>
    <mergeCell ref="A36:A37"/>
    <mergeCell ref="B36:B37"/>
    <mergeCell ref="C36:C37"/>
    <mergeCell ref="D36:D37"/>
    <mergeCell ref="F36:F37"/>
    <mergeCell ref="G36:G37"/>
    <mergeCell ref="H36:H37"/>
    <mergeCell ref="I36:I37"/>
    <mergeCell ref="J36:J37"/>
    <mergeCell ref="K36:K37"/>
    <mergeCell ref="A31:A32"/>
    <mergeCell ref="B31:B32"/>
    <mergeCell ref="C31:C32"/>
    <mergeCell ref="D31:D32"/>
    <mergeCell ref="F31:F32"/>
    <mergeCell ref="G31:G32"/>
    <mergeCell ref="H31:H32"/>
    <mergeCell ref="I31:I32"/>
    <mergeCell ref="J31:J32"/>
    <mergeCell ref="K24:K25"/>
    <mergeCell ref="A26:A27"/>
    <mergeCell ref="B26:B27"/>
    <mergeCell ref="C26:C27"/>
    <mergeCell ref="D26:D27"/>
    <mergeCell ref="F26:F27"/>
    <mergeCell ref="G26:G27"/>
    <mergeCell ref="H26:H27"/>
    <mergeCell ref="I26:I27"/>
    <mergeCell ref="J26:J27"/>
    <mergeCell ref="K26:K27"/>
    <mergeCell ref="A24:A25"/>
    <mergeCell ref="B24:B25"/>
    <mergeCell ref="C24:C25"/>
    <mergeCell ref="D24:D25"/>
    <mergeCell ref="F24:F25"/>
    <mergeCell ref="G24:G25"/>
    <mergeCell ref="H24:H25"/>
    <mergeCell ref="I24:I25"/>
    <mergeCell ref="J24:J25"/>
    <mergeCell ref="K18:K19"/>
    <mergeCell ref="A21:A23"/>
    <mergeCell ref="B21:B23"/>
    <mergeCell ref="C21:C23"/>
    <mergeCell ref="D21:D23"/>
    <mergeCell ref="F21:F23"/>
    <mergeCell ref="G21:G23"/>
    <mergeCell ref="H21:H23"/>
    <mergeCell ref="I21:I23"/>
    <mergeCell ref="J21:J23"/>
    <mergeCell ref="K21:K23"/>
    <mergeCell ref="A18:A19"/>
    <mergeCell ref="B18:B19"/>
    <mergeCell ref="C18:C19"/>
    <mergeCell ref="D18:D19"/>
    <mergeCell ref="F18:F19"/>
    <mergeCell ref="G18:G19"/>
    <mergeCell ref="H18:H19"/>
    <mergeCell ref="I18:I19"/>
    <mergeCell ref="J18:J19"/>
    <mergeCell ref="H13:H15"/>
    <mergeCell ref="I13:I15"/>
    <mergeCell ref="J13:J15"/>
    <mergeCell ref="K13:K15"/>
    <mergeCell ref="A16:A17"/>
    <mergeCell ref="B16:B17"/>
    <mergeCell ref="C16:C17"/>
    <mergeCell ref="D16:D17"/>
    <mergeCell ref="F16:F17"/>
    <mergeCell ref="G16:G17"/>
    <mergeCell ref="H16:H17"/>
    <mergeCell ref="I16:I17"/>
    <mergeCell ref="J16:J17"/>
    <mergeCell ref="K16:K17"/>
    <mergeCell ref="A11:G11"/>
    <mergeCell ref="A13:A15"/>
    <mergeCell ref="B13:B15"/>
    <mergeCell ref="C13:C15"/>
    <mergeCell ref="D13:D15"/>
    <mergeCell ref="F13:F15"/>
    <mergeCell ref="G13:G15"/>
    <mergeCell ref="D7:E7"/>
    <mergeCell ref="F7:G7"/>
    <mergeCell ref="D8:D9"/>
    <mergeCell ref="F8:F9"/>
    <mergeCell ref="H8:H9"/>
    <mergeCell ref="A10:G10"/>
    <mergeCell ref="A1:K1"/>
    <mergeCell ref="A2:K2"/>
    <mergeCell ref="A3:K3"/>
    <mergeCell ref="A4:K4"/>
    <mergeCell ref="A5:K5"/>
    <mergeCell ref="A6:C9"/>
    <mergeCell ref="D6:G6"/>
    <mergeCell ref="H6:I6"/>
    <mergeCell ref="J6:J9"/>
    <mergeCell ref="K6:K9"/>
  </mergeCells>
  <printOptions horizontalCentered="1"/>
  <pageMargins left="0.23622047244094491" right="0.98425196850393704" top="0.74803149606299213" bottom="0.74803149606299213" header="0.31496062992125984" footer="0.31496062992125984"/>
  <pageSetup scale="68" fitToHeight="0" orientation="landscape" r:id="rId1"/>
  <rowBreaks count="3" manualBreakCount="3">
    <brk id="43" max="16383" man="1"/>
    <brk id="66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I46"/>
  <sheetViews>
    <sheetView workbookViewId="0">
      <selection activeCell="D23" sqref="D23"/>
    </sheetView>
  </sheetViews>
  <sheetFormatPr baseColWidth="10" defaultRowHeight="15"/>
  <cols>
    <col min="2" max="2" width="15.5703125" customWidth="1"/>
    <col min="3" max="3" width="13.7109375" customWidth="1"/>
  </cols>
  <sheetData>
    <row r="1" spans="1:9" ht="15.75" thickBot="1">
      <c r="A1" s="333" t="s">
        <v>437</v>
      </c>
      <c r="B1" s="334"/>
      <c r="C1" s="334"/>
      <c r="D1" s="334"/>
      <c r="E1" s="334"/>
      <c r="F1" s="334"/>
      <c r="G1" s="334"/>
      <c r="H1" s="334"/>
      <c r="I1" s="335"/>
    </row>
    <row r="2" spans="1:9" ht="15.75" thickBot="1">
      <c r="A2" s="336" t="s">
        <v>442</v>
      </c>
      <c r="B2" s="337"/>
      <c r="C2" s="337"/>
      <c r="D2" s="337"/>
      <c r="E2" s="337"/>
      <c r="F2" s="337"/>
      <c r="G2" s="337"/>
      <c r="H2" s="337"/>
      <c r="I2" s="338"/>
    </row>
    <row r="3" spans="1:9" ht="15.75" thickBot="1">
      <c r="A3" s="336" t="s">
        <v>525</v>
      </c>
      <c r="B3" s="337"/>
      <c r="C3" s="337"/>
      <c r="D3" s="337"/>
      <c r="E3" s="337"/>
      <c r="F3" s="337"/>
      <c r="G3" s="337"/>
      <c r="H3" s="337"/>
      <c r="I3" s="338"/>
    </row>
    <row r="4" spans="1:9" ht="15.75" thickBot="1">
      <c r="A4" s="336" t="s">
        <v>0</v>
      </c>
      <c r="B4" s="337"/>
      <c r="C4" s="337"/>
      <c r="D4" s="337"/>
      <c r="E4" s="337"/>
      <c r="F4" s="337"/>
      <c r="G4" s="337"/>
      <c r="H4" s="337"/>
      <c r="I4" s="338"/>
    </row>
    <row r="5" spans="1:9" ht="39" customHeight="1">
      <c r="A5" s="339" t="s">
        <v>119</v>
      </c>
      <c r="B5" s="340"/>
      <c r="C5" s="167" t="s">
        <v>120</v>
      </c>
      <c r="D5" s="330" t="s">
        <v>121</v>
      </c>
      <c r="E5" s="330" t="s">
        <v>122</v>
      </c>
      <c r="F5" s="330" t="s">
        <v>123</v>
      </c>
      <c r="G5" s="167" t="s">
        <v>124</v>
      </c>
      <c r="H5" s="330" t="s">
        <v>126</v>
      </c>
      <c r="I5" s="330" t="s">
        <v>127</v>
      </c>
    </row>
    <row r="6" spans="1:9" ht="39.75" customHeight="1" thickBot="1">
      <c r="A6" s="341"/>
      <c r="B6" s="342"/>
      <c r="C6" s="168" t="s">
        <v>522</v>
      </c>
      <c r="D6" s="332"/>
      <c r="E6" s="332"/>
      <c r="F6" s="332"/>
      <c r="G6" s="168" t="s">
        <v>125</v>
      </c>
      <c r="H6" s="332"/>
      <c r="I6" s="332"/>
    </row>
    <row r="7" spans="1:9">
      <c r="A7" s="324"/>
      <c r="B7" s="325"/>
      <c r="C7" s="3"/>
      <c r="D7" s="3"/>
      <c r="E7" s="3"/>
      <c r="F7" s="3"/>
      <c r="G7" s="3"/>
      <c r="H7" s="3"/>
      <c r="I7" s="3"/>
    </row>
    <row r="8" spans="1:9">
      <c r="A8" s="326" t="s">
        <v>128</v>
      </c>
      <c r="B8" s="327"/>
      <c r="C8" s="55">
        <f>SUM(C9,C13,)</f>
        <v>0</v>
      </c>
      <c r="D8" s="55">
        <v>0</v>
      </c>
      <c r="E8" s="55">
        <v>0</v>
      </c>
      <c r="F8" s="55">
        <v>0</v>
      </c>
      <c r="G8" s="55">
        <f>D8+C8+E8+F8</f>
        <v>0</v>
      </c>
      <c r="H8" s="55">
        <v>0</v>
      </c>
      <c r="I8" s="55">
        <v>0</v>
      </c>
    </row>
    <row r="9" spans="1:9">
      <c r="A9" s="326" t="s">
        <v>129</v>
      </c>
      <c r="B9" s="327"/>
      <c r="C9" s="53">
        <f>SUM(C10:C12)</f>
        <v>0</v>
      </c>
      <c r="D9" s="53">
        <f t="shared" ref="D9:I9" si="0">SUM(D10:D12)</f>
        <v>0</v>
      </c>
      <c r="E9" s="53">
        <f t="shared" si="0"/>
        <v>0</v>
      </c>
      <c r="F9" s="53">
        <f t="shared" si="0"/>
        <v>0</v>
      </c>
      <c r="G9" s="55">
        <f>D9+C9+E9+F9</f>
        <v>0</v>
      </c>
      <c r="H9" s="53">
        <f t="shared" si="0"/>
        <v>0</v>
      </c>
      <c r="I9" s="53">
        <f t="shared" si="0"/>
        <v>0</v>
      </c>
    </row>
    <row r="10" spans="1:9">
      <c r="A10" s="328" t="s">
        <v>130</v>
      </c>
      <c r="B10" s="329"/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>
      <c r="A11" s="328" t="s">
        <v>131</v>
      </c>
      <c r="B11" s="329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>
      <c r="A12" s="328" t="s">
        <v>132</v>
      </c>
      <c r="B12" s="329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>
      <c r="A13" s="326" t="s">
        <v>133</v>
      </c>
      <c r="B13" s="327"/>
      <c r="C13" s="53">
        <f>SUM(C14:C16)</f>
        <v>0</v>
      </c>
      <c r="D13" s="53">
        <f t="shared" ref="D13:I13" si="1">SUM(D14:D16)</f>
        <v>0</v>
      </c>
      <c r="E13" s="53">
        <f t="shared" si="1"/>
        <v>0</v>
      </c>
      <c r="F13" s="53">
        <f t="shared" si="1"/>
        <v>0</v>
      </c>
      <c r="G13" s="55">
        <f>D13+C13+E13+F13</f>
        <v>0</v>
      </c>
      <c r="H13" s="53">
        <f t="shared" si="1"/>
        <v>0</v>
      </c>
      <c r="I13" s="53">
        <f t="shared" si="1"/>
        <v>0</v>
      </c>
    </row>
    <row r="14" spans="1:9">
      <c r="A14" s="328" t="s">
        <v>134</v>
      </c>
      <c r="B14" s="329"/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>
      <c r="A15" s="328" t="s">
        <v>135</v>
      </c>
      <c r="B15" s="329"/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>
      <c r="A16" s="328" t="s">
        <v>136</v>
      </c>
      <c r="B16" s="329"/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>
      <c r="A17" s="326" t="s">
        <v>137</v>
      </c>
      <c r="B17" s="327"/>
      <c r="C17" s="95">
        <v>4610244</v>
      </c>
      <c r="D17" s="14">
        <v>0</v>
      </c>
      <c r="E17" s="14">
        <v>0</v>
      </c>
      <c r="F17" s="14">
        <v>0</v>
      </c>
      <c r="G17" s="95">
        <f>+ESFD!E46</f>
        <v>5001196</v>
      </c>
      <c r="H17" s="14">
        <v>0</v>
      </c>
      <c r="I17" s="14">
        <v>0</v>
      </c>
    </row>
    <row r="18" spans="1:9">
      <c r="A18" s="328"/>
      <c r="B18" s="329"/>
      <c r="C18" s="14"/>
      <c r="D18" s="14"/>
      <c r="E18" s="14"/>
      <c r="F18" s="14"/>
      <c r="G18" s="56">
        <f>D18+C18+E18+F18</f>
        <v>0</v>
      </c>
      <c r="H18" s="14"/>
      <c r="I18" s="14"/>
    </row>
    <row r="19" spans="1:9" ht="21.75" customHeight="1">
      <c r="A19" s="326" t="s">
        <v>138</v>
      </c>
      <c r="B19" s="327"/>
      <c r="C19" s="96">
        <f>C8+C17</f>
        <v>4610244</v>
      </c>
      <c r="D19" s="53">
        <f t="shared" ref="D19:I19" si="2">D8+D17</f>
        <v>0</v>
      </c>
      <c r="E19" s="53">
        <f t="shared" si="2"/>
        <v>0</v>
      </c>
      <c r="F19" s="53">
        <f t="shared" si="2"/>
        <v>0</v>
      </c>
      <c r="G19" s="96">
        <f t="shared" si="2"/>
        <v>5001196</v>
      </c>
      <c r="H19" s="53">
        <v>0</v>
      </c>
      <c r="I19" s="53">
        <f t="shared" si="2"/>
        <v>0</v>
      </c>
    </row>
    <row r="20" spans="1:9">
      <c r="A20" s="326"/>
      <c r="B20" s="327"/>
      <c r="C20" s="53"/>
      <c r="D20" s="53"/>
      <c r="E20" s="53"/>
      <c r="F20" s="53"/>
      <c r="G20" s="55"/>
      <c r="H20" s="53"/>
      <c r="I20" s="53"/>
    </row>
    <row r="21" spans="1:9" ht="23.25" customHeight="1">
      <c r="A21" s="326" t="s">
        <v>146</v>
      </c>
      <c r="B21" s="327"/>
      <c r="C21" s="53">
        <f>SUM(C22:C24)</f>
        <v>0</v>
      </c>
      <c r="D21" s="53">
        <f t="shared" ref="D21:I21" si="3">SUM(D22:D24)</f>
        <v>0</v>
      </c>
      <c r="E21" s="53">
        <f t="shared" si="3"/>
        <v>0</v>
      </c>
      <c r="F21" s="53">
        <f t="shared" si="3"/>
        <v>0</v>
      </c>
      <c r="G21" s="55">
        <f>D21+C21+E21+F21</f>
        <v>0</v>
      </c>
      <c r="H21" s="53">
        <f t="shared" si="3"/>
        <v>0</v>
      </c>
      <c r="I21" s="53">
        <f t="shared" si="3"/>
        <v>0</v>
      </c>
    </row>
    <row r="22" spans="1:9">
      <c r="A22" s="328" t="s">
        <v>139</v>
      </c>
      <c r="B22" s="329"/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>
      <c r="A23" s="328" t="s">
        <v>140</v>
      </c>
      <c r="B23" s="329"/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>
      <c r="A24" s="328" t="s">
        <v>141</v>
      </c>
      <c r="B24" s="329"/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>
      <c r="A25" s="345"/>
      <c r="B25" s="346"/>
      <c r="C25" s="55"/>
      <c r="D25" s="55"/>
      <c r="E25" s="55"/>
      <c r="F25" s="55"/>
      <c r="G25" s="55"/>
      <c r="H25" s="55"/>
      <c r="I25" s="55"/>
    </row>
    <row r="26" spans="1:9" ht="21.75" customHeight="1">
      <c r="A26" s="326" t="s">
        <v>142</v>
      </c>
      <c r="B26" s="327"/>
      <c r="C26" s="55">
        <f>SUM(C27:C29)</f>
        <v>0</v>
      </c>
      <c r="D26" s="55">
        <f t="shared" ref="D26:I26" si="4">SUM(D27:D29)</f>
        <v>0</v>
      </c>
      <c r="E26" s="55">
        <f t="shared" si="4"/>
        <v>0</v>
      </c>
      <c r="F26" s="55">
        <f t="shared" si="4"/>
        <v>0</v>
      </c>
      <c r="G26" s="55">
        <f>D26+C26+E26+F26</f>
        <v>0</v>
      </c>
      <c r="H26" s="55">
        <f t="shared" si="4"/>
        <v>0</v>
      </c>
      <c r="I26" s="55">
        <f t="shared" si="4"/>
        <v>0</v>
      </c>
    </row>
    <row r="27" spans="1:9" ht="16.5" customHeight="1">
      <c r="A27" s="328" t="s">
        <v>143</v>
      </c>
      <c r="B27" s="329"/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>
      <c r="A28" s="328" t="s">
        <v>144</v>
      </c>
      <c r="B28" s="329"/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>
      <c r="A29" s="328" t="s">
        <v>145</v>
      </c>
      <c r="B29" s="329"/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ht="15.75" thickBot="1">
      <c r="A30" s="343"/>
      <c r="B30" s="344"/>
      <c r="C30" s="7"/>
      <c r="D30" s="7"/>
      <c r="E30" s="7"/>
      <c r="F30" s="7"/>
      <c r="G30" s="7"/>
      <c r="H30" s="7"/>
      <c r="I30" s="7"/>
    </row>
    <row r="31" spans="1:9" ht="15.75" thickBot="1"/>
    <row r="32" spans="1:9" ht="22.5">
      <c r="A32" s="330" t="s">
        <v>147</v>
      </c>
      <c r="B32" s="175" t="s">
        <v>148</v>
      </c>
      <c r="C32" s="175" t="s">
        <v>150</v>
      </c>
      <c r="D32" s="175" t="s">
        <v>153</v>
      </c>
      <c r="E32" s="330" t="s">
        <v>155</v>
      </c>
      <c r="F32" s="175" t="s">
        <v>156</v>
      </c>
    </row>
    <row r="33" spans="1:9">
      <c r="A33" s="331"/>
      <c r="B33" s="167" t="s">
        <v>149</v>
      </c>
      <c r="C33" s="167" t="s">
        <v>151</v>
      </c>
      <c r="D33" s="167" t="s">
        <v>154</v>
      </c>
      <c r="E33" s="331"/>
      <c r="F33" s="167" t="s">
        <v>157</v>
      </c>
    </row>
    <row r="34" spans="1:9" ht="15.75" thickBot="1">
      <c r="A34" s="332"/>
      <c r="B34" s="176"/>
      <c r="C34" s="168" t="s">
        <v>152</v>
      </c>
      <c r="D34" s="176"/>
      <c r="E34" s="332"/>
      <c r="F34" s="176"/>
    </row>
    <row r="35" spans="1:9" ht="45">
      <c r="A35" s="10" t="s">
        <v>158</v>
      </c>
      <c r="B35" s="53">
        <f>SUM(B37:B38)</f>
        <v>0</v>
      </c>
      <c r="C35" s="53">
        <f t="shared" ref="C35:F35" si="5">SUM(C37:C38)</f>
        <v>0</v>
      </c>
      <c r="D35" s="53">
        <f t="shared" si="5"/>
        <v>0</v>
      </c>
      <c r="E35" s="53">
        <f t="shared" si="5"/>
        <v>0</v>
      </c>
      <c r="F35" s="53">
        <f t="shared" si="5"/>
        <v>0</v>
      </c>
    </row>
    <row r="36" spans="1:9">
      <c r="A36" s="4" t="s">
        <v>159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</row>
    <row r="37" spans="1:9">
      <c r="A37" s="4" t="s">
        <v>160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</row>
    <row r="38" spans="1:9" ht="15.75" thickBot="1">
      <c r="A38" s="9" t="s">
        <v>161</v>
      </c>
      <c r="B38" s="91">
        <v>0</v>
      </c>
      <c r="C38" s="91">
        <v>0</v>
      </c>
      <c r="D38" s="91">
        <v>0</v>
      </c>
      <c r="E38" s="91">
        <v>0</v>
      </c>
      <c r="F38" s="91">
        <v>0</v>
      </c>
    </row>
    <row r="43" spans="1:9">
      <c r="A43" s="66"/>
      <c r="B43" s="66"/>
      <c r="C43" s="66"/>
      <c r="D43" s="66"/>
      <c r="E43" s="66"/>
      <c r="F43" s="66"/>
      <c r="G43" s="66"/>
      <c r="H43" s="66"/>
      <c r="I43" s="66"/>
    </row>
    <row r="44" spans="1:9">
      <c r="A44" s="323" t="s">
        <v>499</v>
      </c>
      <c r="B44" s="323"/>
      <c r="C44" s="323"/>
      <c r="D44" s="73"/>
      <c r="E44" s="323" t="s">
        <v>520</v>
      </c>
      <c r="F44" s="323"/>
      <c r="G44" s="323"/>
      <c r="H44" s="73"/>
      <c r="I44" s="73"/>
    </row>
    <row r="45" spans="1:9" ht="15" customHeight="1">
      <c r="A45" s="312" t="s">
        <v>439</v>
      </c>
      <c r="B45" s="312"/>
      <c r="C45" s="312"/>
      <c r="D45" s="73"/>
      <c r="E45" s="312" t="s">
        <v>440</v>
      </c>
      <c r="F45" s="312"/>
      <c r="G45" s="312"/>
      <c r="H45" s="73"/>
      <c r="I45" s="73"/>
    </row>
    <row r="46" spans="1:9" ht="15" customHeight="1">
      <c r="A46" s="73"/>
      <c r="B46" s="73"/>
      <c r="C46" s="73"/>
      <c r="D46" s="73"/>
      <c r="E46" s="73"/>
      <c r="F46" s="73"/>
      <c r="G46" s="73"/>
      <c r="H46" s="73"/>
      <c r="I46" s="73"/>
    </row>
  </sheetData>
  <mergeCells count="40">
    <mergeCell ref="A25:B25"/>
    <mergeCell ref="A19:B19"/>
    <mergeCell ref="A18:B18"/>
    <mergeCell ref="A20:B20"/>
    <mergeCell ref="A21:B21"/>
    <mergeCell ref="A22:B22"/>
    <mergeCell ref="A23:B23"/>
    <mergeCell ref="A24:B24"/>
    <mergeCell ref="E32:E34"/>
    <mergeCell ref="A26:B26"/>
    <mergeCell ref="A27:B27"/>
    <mergeCell ref="A28:B28"/>
    <mergeCell ref="A29:B29"/>
    <mergeCell ref="A30:B30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45:C45"/>
    <mergeCell ref="E44:G44"/>
    <mergeCell ref="E45:G45"/>
    <mergeCell ref="A44:C44"/>
    <mergeCell ref="A7:B7"/>
    <mergeCell ref="A8:B8"/>
    <mergeCell ref="A9:B9"/>
    <mergeCell ref="A13:B13"/>
    <mergeCell ref="A17:B17"/>
    <mergeCell ref="A16:B16"/>
    <mergeCell ref="A12:B12"/>
    <mergeCell ref="A14:B14"/>
    <mergeCell ref="A15:B15"/>
    <mergeCell ref="A10:B10"/>
    <mergeCell ref="A11:B11"/>
    <mergeCell ref="A32:A34"/>
  </mergeCells>
  <pageMargins left="0.7" right="0.7" top="0.75" bottom="0.75" header="0.3" footer="0.3"/>
  <pageSetup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L32"/>
  <sheetViews>
    <sheetView workbookViewId="0">
      <selection activeCell="F11" sqref="F11"/>
    </sheetView>
  </sheetViews>
  <sheetFormatPr baseColWidth="10" defaultRowHeight="15"/>
  <cols>
    <col min="1" max="1" width="11.28515625" customWidth="1"/>
    <col min="2" max="2" width="10.42578125" customWidth="1"/>
    <col min="4" max="4" width="10.5703125" customWidth="1"/>
    <col min="5" max="5" width="10.85546875" customWidth="1"/>
    <col min="6" max="6" width="9.85546875" customWidth="1"/>
  </cols>
  <sheetData>
    <row r="1" spans="1:11" ht="15.75" thickBot="1">
      <c r="A1" s="333" t="s">
        <v>437</v>
      </c>
      <c r="B1" s="334"/>
      <c r="C1" s="334"/>
      <c r="D1" s="334"/>
      <c r="E1" s="334"/>
      <c r="F1" s="334"/>
      <c r="G1" s="334"/>
      <c r="H1" s="334"/>
      <c r="I1" s="334"/>
      <c r="J1" s="334"/>
      <c r="K1" s="335"/>
    </row>
    <row r="2" spans="1:11" ht="15.75" thickBot="1">
      <c r="A2" s="336" t="s">
        <v>449</v>
      </c>
      <c r="B2" s="337"/>
      <c r="C2" s="337"/>
      <c r="D2" s="337"/>
      <c r="E2" s="337"/>
      <c r="F2" s="337"/>
      <c r="G2" s="337"/>
      <c r="H2" s="337"/>
      <c r="I2" s="337"/>
      <c r="J2" s="337"/>
      <c r="K2" s="338"/>
    </row>
    <row r="3" spans="1:11" ht="15.75" thickBot="1">
      <c r="A3" s="336" t="str">
        <f>'IADPOP '!A3:I3</f>
        <v>Al 31 de Diciembre de 2025 y al 31 de Diciembre de 2024 (b)</v>
      </c>
      <c r="B3" s="337"/>
      <c r="C3" s="337"/>
      <c r="D3" s="337"/>
      <c r="E3" s="337"/>
      <c r="F3" s="337"/>
      <c r="G3" s="337"/>
      <c r="H3" s="337"/>
      <c r="I3" s="337"/>
      <c r="J3" s="337"/>
      <c r="K3" s="338"/>
    </row>
    <row r="4" spans="1:11" ht="15.75" thickBot="1">
      <c r="A4" s="336" t="s">
        <v>0</v>
      </c>
      <c r="B4" s="337"/>
      <c r="C4" s="337"/>
      <c r="D4" s="337"/>
      <c r="E4" s="337"/>
      <c r="F4" s="337"/>
      <c r="G4" s="337"/>
      <c r="H4" s="337"/>
      <c r="I4" s="337"/>
      <c r="J4" s="337"/>
      <c r="K4" s="338"/>
    </row>
    <row r="5" spans="1:11" ht="113.25" thickBot="1">
      <c r="A5" s="169" t="s">
        <v>162</v>
      </c>
      <c r="B5" s="168" t="s">
        <v>163</v>
      </c>
      <c r="C5" s="168" t="s">
        <v>164</v>
      </c>
      <c r="D5" s="168" t="s">
        <v>165</v>
      </c>
      <c r="E5" s="168" t="s">
        <v>166</v>
      </c>
      <c r="F5" s="168" t="s">
        <v>167</v>
      </c>
      <c r="G5" s="168" t="s">
        <v>168</v>
      </c>
      <c r="H5" s="168" t="s">
        <v>169</v>
      </c>
      <c r="I5" s="168" t="s">
        <v>587</v>
      </c>
      <c r="J5" s="168" t="s">
        <v>526</v>
      </c>
      <c r="K5" s="168" t="s">
        <v>527</v>
      </c>
    </row>
    <row r="6" spans="1:11">
      <c r="A6" s="2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67.5">
      <c r="A7" s="10" t="s">
        <v>170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</row>
    <row r="8" spans="1:11">
      <c r="A8" s="15" t="s">
        <v>171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spans="1:11">
      <c r="A9" s="15" t="s">
        <v>172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spans="1:11">
      <c r="A10" s="15" t="s">
        <v>173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spans="1:11">
      <c r="A11" s="15" t="s">
        <v>174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spans="1:11">
      <c r="A12" s="5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45">
      <c r="A13" s="10" t="s">
        <v>175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</row>
    <row r="14" spans="1:11" ht="33.75">
      <c r="A14" s="15" t="s">
        <v>176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1" ht="33.75">
      <c r="A15" s="15" t="s">
        <v>177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 ht="33.75">
      <c r="A16" s="15" t="s">
        <v>178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spans="1:12" ht="33.75">
      <c r="A17" s="15" t="s">
        <v>179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1:12">
      <c r="A18" s="5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2" ht="67.5">
      <c r="A19" s="10" t="s">
        <v>180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</row>
    <row r="20" spans="1:12" ht="15.75" thickBot="1">
      <c r="A20" s="9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3" spans="1:12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</row>
    <row r="24" spans="1:12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</row>
    <row r="25" spans="1:1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</row>
    <row r="26" spans="1:12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</row>
    <row r="27" spans="1:12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</row>
    <row r="28" spans="1:12">
      <c r="A28" s="72"/>
      <c r="B28" s="72"/>
      <c r="C28" s="72"/>
      <c r="D28" s="72"/>
      <c r="E28" s="72"/>
      <c r="F28" s="72"/>
      <c r="G28" s="72"/>
      <c r="H28" s="66"/>
      <c r="I28" s="66"/>
      <c r="J28" s="66"/>
      <c r="K28" s="66"/>
      <c r="L28" s="66"/>
    </row>
    <row r="29" spans="1:12">
      <c r="A29" s="72"/>
      <c r="B29" s="72"/>
      <c r="C29" s="313" t="s">
        <v>499</v>
      </c>
      <c r="D29" s="313"/>
      <c r="E29" s="313"/>
      <c r="F29" s="72"/>
      <c r="G29" s="72"/>
      <c r="H29" s="313" t="s">
        <v>520</v>
      </c>
      <c r="I29" s="313"/>
      <c r="J29" s="313"/>
      <c r="K29" s="66"/>
      <c r="L29" s="66"/>
    </row>
    <row r="30" spans="1:12" ht="27" customHeight="1">
      <c r="A30" s="66"/>
      <c r="B30" s="66"/>
      <c r="C30" s="312" t="s">
        <v>439</v>
      </c>
      <c r="D30" s="312"/>
      <c r="E30" s="312"/>
      <c r="F30" s="66"/>
      <c r="G30" s="66"/>
      <c r="H30" s="312" t="s">
        <v>440</v>
      </c>
      <c r="I30" s="312"/>
      <c r="J30" s="312"/>
      <c r="K30" s="66"/>
      <c r="L30" s="66"/>
    </row>
    <row r="31" spans="1:12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</row>
    <row r="32" spans="1:12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</row>
  </sheetData>
  <mergeCells count="8">
    <mergeCell ref="C29:E29"/>
    <mergeCell ref="C30:E30"/>
    <mergeCell ref="H29:J29"/>
    <mergeCell ref="H30:J30"/>
    <mergeCell ref="A1:K1"/>
    <mergeCell ref="A2:K2"/>
    <mergeCell ref="A3:K3"/>
    <mergeCell ref="A4:K4"/>
  </mergeCells>
  <pageMargins left="0.7" right="0.7" top="0.75" bottom="0.7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96"/>
  <sheetViews>
    <sheetView zoomScale="115" zoomScaleNormal="115" workbookViewId="0">
      <selection activeCell="D62" sqref="D62"/>
    </sheetView>
  </sheetViews>
  <sheetFormatPr baseColWidth="10" defaultRowHeight="15"/>
  <cols>
    <col min="1" max="1" width="40.42578125" customWidth="1"/>
    <col min="2" max="2" width="39" customWidth="1"/>
    <col min="3" max="3" width="12.85546875" style="111" bestFit="1" customWidth="1"/>
    <col min="4" max="4" width="13.140625" style="111" bestFit="1" customWidth="1"/>
    <col min="5" max="5" width="13.28515625" style="111" bestFit="1" customWidth="1"/>
    <col min="8" max="8" width="14.7109375" style="80" bestFit="1" customWidth="1"/>
  </cols>
  <sheetData>
    <row r="1" spans="1:7">
      <c r="A1" s="383" t="s">
        <v>437</v>
      </c>
      <c r="B1" s="384"/>
      <c r="C1" s="384"/>
      <c r="D1" s="384"/>
      <c r="E1" s="384"/>
    </row>
    <row r="2" spans="1:7">
      <c r="A2" s="383" t="s">
        <v>443</v>
      </c>
      <c r="B2" s="384"/>
      <c r="C2" s="384"/>
      <c r="D2" s="384"/>
      <c r="E2" s="384"/>
    </row>
    <row r="3" spans="1:7">
      <c r="A3" s="383" t="s">
        <v>528</v>
      </c>
      <c r="B3" s="384"/>
      <c r="C3" s="384"/>
      <c r="D3" s="384"/>
      <c r="E3" s="384"/>
    </row>
    <row r="4" spans="1:7" ht="15.75" thickBot="1">
      <c r="A4" s="385" t="s">
        <v>0</v>
      </c>
      <c r="B4" s="386"/>
      <c r="C4" s="386"/>
      <c r="D4" s="386"/>
      <c r="E4" s="386"/>
    </row>
    <row r="5" spans="1:7">
      <c r="A5" s="357" t="s">
        <v>1</v>
      </c>
      <c r="B5" s="358"/>
      <c r="C5" s="170" t="s">
        <v>181</v>
      </c>
      <c r="D5" s="361" t="s">
        <v>183</v>
      </c>
      <c r="E5" s="170" t="s">
        <v>184</v>
      </c>
    </row>
    <row r="6" spans="1:7" ht="15.75" thickBot="1">
      <c r="A6" s="359"/>
      <c r="B6" s="360"/>
      <c r="C6" s="171" t="s">
        <v>182</v>
      </c>
      <c r="D6" s="362"/>
      <c r="E6" s="171" t="s">
        <v>185</v>
      </c>
    </row>
    <row r="7" spans="1:7">
      <c r="A7" s="365"/>
      <c r="B7" s="366"/>
      <c r="C7" s="124"/>
      <c r="D7" s="124"/>
      <c r="E7" s="124"/>
    </row>
    <row r="8" spans="1:7">
      <c r="A8" s="367" t="s">
        <v>186</v>
      </c>
      <c r="B8" s="368"/>
      <c r="C8" s="118">
        <f>SUM(C9:C11)</f>
        <v>381709394</v>
      </c>
      <c r="D8" s="118">
        <f>SUM(D9:D11)</f>
        <v>437735912</v>
      </c>
      <c r="E8" s="118">
        <f>SUM(E9:E11)</f>
        <v>437735912</v>
      </c>
    </row>
    <row r="9" spans="1:7">
      <c r="A9" s="371" t="s">
        <v>187</v>
      </c>
      <c r="B9" s="372"/>
      <c r="C9" s="115">
        <v>381709394</v>
      </c>
      <c r="D9" s="115">
        <v>437735912</v>
      </c>
      <c r="E9" s="115">
        <v>437735912</v>
      </c>
    </row>
    <row r="10" spans="1:7">
      <c r="A10" s="371" t="s">
        <v>188</v>
      </c>
      <c r="B10" s="372"/>
      <c r="C10" s="107">
        <v>0</v>
      </c>
      <c r="D10" s="107">
        <v>0</v>
      </c>
      <c r="E10" s="107">
        <v>0</v>
      </c>
    </row>
    <row r="11" spans="1:7">
      <c r="A11" s="371" t="s">
        <v>189</v>
      </c>
      <c r="B11" s="372"/>
      <c r="C11" s="107">
        <v>0</v>
      </c>
      <c r="D11" s="107">
        <v>0</v>
      </c>
      <c r="E11" s="107">
        <v>0</v>
      </c>
      <c r="G11" s="48"/>
    </row>
    <row r="12" spans="1:7">
      <c r="A12" s="371"/>
      <c r="B12" s="372"/>
      <c r="C12" s="107"/>
      <c r="D12" s="107"/>
      <c r="E12" s="107"/>
    </row>
    <row r="13" spans="1:7">
      <c r="A13" s="367" t="s">
        <v>221</v>
      </c>
      <c r="B13" s="368"/>
      <c r="C13" s="118">
        <f>SUM(C14:C15)</f>
        <v>381709394</v>
      </c>
      <c r="D13" s="118">
        <f>SUM(D14:D15)</f>
        <v>437735912</v>
      </c>
      <c r="E13" s="118">
        <f>SUM(E14:E15)</f>
        <v>437509439</v>
      </c>
    </row>
    <row r="14" spans="1:7">
      <c r="A14" s="371" t="s">
        <v>190</v>
      </c>
      <c r="B14" s="372"/>
      <c r="C14" s="115">
        <v>381709394</v>
      </c>
      <c r="D14" s="115">
        <v>437735912</v>
      </c>
      <c r="E14" s="115">
        <v>437509439</v>
      </c>
      <c r="G14" s="48"/>
    </row>
    <row r="15" spans="1:7">
      <c r="A15" s="371" t="s">
        <v>191</v>
      </c>
      <c r="B15" s="372"/>
      <c r="C15" s="107">
        <v>0</v>
      </c>
      <c r="D15" s="107">
        <v>0</v>
      </c>
      <c r="E15" s="107">
        <v>0</v>
      </c>
    </row>
    <row r="16" spans="1:7">
      <c r="A16" s="371"/>
      <c r="B16" s="372"/>
      <c r="C16" s="124"/>
      <c r="D16" s="124"/>
      <c r="E16" s="124"/>
    </row>
    <row r="17" spans="1:7">
      <c r="A17" s="367" t="s">
        <v>192</v>
      </c>
      <c r="B17" s="368"/>
      <c r="C17" s="109">
        <f>SUM(C18:C19)</f>
        <v>0</v>
      </c>
      <c r="D17" s="108">
        <f>SUM(D18:D19)</f>
        <v>0</v>
      </c>
      <c r="E17" s="108">
        <f>SUM(E18:E19)</f>
        <v>0</v>
      </c>
    </row>
    <row r="18" spans="1:7">
      <c r="A18" s="371" t="s">
        <v>193</v>
      </c>
      <c r="B18" s="372"/>
      <c r="C18" s="117">
        <v>0</v>
      </c>
      <c r="D18" s="115">
        <v>0</v>
      </c>
      <c r="E18" s="115">
        <v>0</v>
      </c>
    </row>
    <row r="19" spans="1:7">
      <c r="A19" s="371" t="s">
        <v>194</v>
      </c>
      <c r="B19" s="372"/>
      <c r="C19" s="107">
        <v>0</v>
      </c>
      <c r="D19" s="107">
        <v>0</v>
      </c>
      <c r="E19" s="107">
        <v>0</v>
      </c>
    </row>
    <row r="20" spans="1:7">
      <c r="A20" s="371"/>
      <c r="B20" s="372"/>
      <c r="C20" s="124"/>
      <c r="D20" s="125"/>
      <c r="E20" s="125"/>
    </row>
    <row r="21" spans="1:7">
      <c r="A21" s="367" t="s">
        <v>195</v>
      </c>
      <c r="B21" s="368"/>
      <c r="C21" s="109">
        <f>C8-C13+C17</f>
        <v>0</v>
      </c>
      <c r="D21" s="118">
        <f>D8-D13+D17</f>
        <v>0</v>
      </c>
      <c r="E21" s="118">
        <f>E8-E13+E17</f>
        <v>226473</v>
      </c>
      <c r="F21" s="48"/>
      <c r="G21" s="48"/>
    </row>
    <row r="22" spans="1:7">
      <c r="A22" s="367" t="s">
        <v>196</v>
      </c>
      <c r="B22" s="368"/>
      <c r="C22" s="109">
        <f>C21-C11</f>
        <v>0</v>
      </c>
      <c r="D22" s="118">
        <f>D21-D11</f>
        <v>0</v>
      </c>
      <c r="E22" s="118">
        <f>E21-E11</f>
        <v>226473</v>
      </c>
    </row>
    <row r="23" spans="1:7" ht="15" customHeight="1">
      <c r="A23" s="367" t="s">
        <v>197</v>
      </c>
      <c r="B23" s="368"/>
      <c r="C23" s="387">
        <f>C22-C17</f>
        <v>0</v>
      </c>
      <c r="D23" s="118">
        <f>D22-D17</f>
        <v>0</v>
      </c>
      <c r="E23" s="118">
        <f>E22-E17</f>
        <v>226473</v>
      </c>
      <c r="F23" s="48"/>
    </row>
    <row r="24" spans="1:7" ht="15.75" thickBot="1">
      <c r="A24" s="381"/>
      <c r="B24" s="382"/>
      <c r="C24" s="388"/>
      <c r="D24" s="107"/>
      <c r="E24" s="107"/>
    </row>
    <row r="25" spans="1:7" ht="15.75" thickBot="1">
      <c r="A25" s="355" t="s">
        <v>198</v>
      </c>
      <c r="B25" s="356"/>
      <c r="C25" s="172" t="s">
        <v>199</v>
      </c>
      <c r="D25" s="172" t="s">
        <v>183</v>
      </c>
      <c r="E25" s="172" t="s">
        <v>200</v>
      </c>
    </row>
    <row r="26" spans="1:7">
      <c r="A26" s="365"/>
      <c r="B26" s="366"/>
      <c r="C26" s="124"/>
      <c r="D26" s="124"/>
      <c r="E26" s="124"/>
    </row>
    <row r="27" spans="1:7">
      <c r="A27" s="367" t="s">
        <v>201</v>
      </c>
      <c r="B27" s="368"/>
      <c r="C27" s="117">
        <f>SUM(C28:C29)</f>
        <v>0</v>
      </c>
      <c r="D27" s="117">
        <f>SUM(D28:D29)</f>
        <v>0</v>
      </c>
      <c r="E27" s="117">
        <f>SUM(E28:E29)</f>
        <v>0</v>
      </c>
    </row>
    <row r="28" spans="1:7">
      <c r="A28" s="371" t="s">
        <v>202</v>
      </c>
      <c r="B28" s="372"/>
      <c r="C28" s="107">
        <v>0</v>
      </c>
      <c r="D28" s="107">
        <v>0</v>
      </c>
      <c r="E28" s="107">
        <v>0</v>
      </c>
    </row>
    <row r="29" spans="1:7">
      <c r="A29" s="371" t="s">
        <v>203</v>
      </c>
      <c r="B29" s="372"/>
      <c r="C29" s="107">
        <v>0</v>
      </c>
      <c r="D29" s="107">
        <v>0</v>
      </c>
      <c r="E29" s="107">
        <v>0</v>
      </c>
    </row>
    <row r="30" spans="1:7">
      <c r="A30" s="371"/>
      <c r="B30" s="372"/>
      <c r="C30" s="117"/>
      <c r="D30" s="117"/>
      <c r="E30" s="117"/>
    </row>
    <row r="31" spans="1:7">
      <c r="A31" s="367" t="s">
        <v>204</v>
      </c>
      <c r="B31" s="368"/>
      <c r="C31" s="126">
        <f>C23+C27</f>
        <v>0</v>
      </c>
      <c r="D31" s="118">
        <f>D23+D27</f>
        <v>0</v>
      </c>
      <c r="E31" s="118">
        <f>E23+E27</f>
        <v>226473</v>
      </c>
      <c r="G31" s="111"/>
    </row>
    <row r="32" spans="1:7" ht="15.75" thickBot="1">
      <c r="A32" s="373"/>
      <c r="B32" s="374"/>
      <c r="C32" s="127"/>
      <c r="D32" s="128"/>
      <c r="E32" s="128"/>
    </row>
    <row r="33" spans="1:5">
      <c r="A33" s="357" t="s">
        <v>198</v>
      </c>
      <c r="B33" s="358"/>
      <c r="C33" s="361" t="s">
        <v>205</v>
      </c>
      <c r="D33" s="363" t="s">
        <v>183</v>
      </c>
      <c r="E33" s="173" t="s">
        <v>184</v>
      </c>
    </row>
    <row r="34" spans="1:5" ht="15.75" thickBot="1">
      <c r="A34" s="359"/>
      <c r="B34" s="360"/>
      <c r="C34" s="362"/>
      <c r="D34" s="364"/>
      <c r="E34" s="174" t="s">
        <v>200</v>
      </c>
    </row>
    <row r="35" spans="1:5">
      <c r="A35" s="17"/>
      <c r="B35" s="18"/>
      <c r="C35" s="129"/>
      <c r="D35" s="129"/>
      <c r="E35" s="129"/>
    </row>
    <row r="36" spans="1:5">
      <c r="A36" s="377" t="s">
        <v>206</v>
      </c>
      <c r="B36" s="378"/>
      <c r="C36" s="126">
        <f>SUM(C37:C38)</f>
        <v>0</v>
      </c>
      <c r="D36" s="126">
        <f>SUM(D37:D38)</f>
        <v>0</v>
      </c>
      <c r="E36" s="126">
        <f>SUM(E37:E38)</f>
        <v>0</v>
      </c>
    </row>
    <row r="37" spans="1:5">
      <c r="A37" s="369" t="s">
        <v>207</v>
      </c>
      <c r="B37" s="370"/>
      <c r="C37" s="107">
        <v>0</v>
      </c>
      <c r="D37" s="107">
        <v>0</v>
      </c>
      <c r="E37" s="107">
        <v>0</v>
      </c>
    </row>
    <row r="38" spans="1:5">
      <c r="A38" s="369" t="s">
        <v>208</v>
      </c>
      <c r="B38" s="370"/>
      <c r="C38" s="107">
        <v>0</v>
      </c>
      <c r="D38" s="107">
        <v>0</v>
      </c>
      <c r="E38" s="107">
        <v>0</v>
      </c>
    </row>
    <row r="39" spans="1:5">
      <c r="A39" s="377" t="s">
        <v>209</v>
      </c>
      <c r="B39" s="378"/>
      <c r="C39" s="126">
        <f>SUM(C40:C41)</f>
        <v>0</v>
      </c>
      <c r="D39" s="126">
        <f>SUM(D40:D41)</f>
        <v>0</v>
      </c>
      <c r="E39" s="126">
        <f>SUM(E40:E41)</f>
        <v>0</v>
      </c>
    </row>
    <row r="40" spans="1:5">
      <c r="A40" s="369" t="s">
        <v>210</v>
      </c>
      <c r="B40" s="370"/>
      <c r="C40" s="107">
        <v>0</v>
      </c>
      <c r="D40" s="107">
        <v>0</v>
      </c>
      <c r="E40" s="107">
        <v>0</v>
      </c>
    </row>
    <row r="41" spans="1:5">
      <c r="A41" s="369" t="s">
        <v>211</v>
      </c>
      <c r="B41" s="370"/>
      <c r="C41" s="107">
        <v>0</v>
      </c>
      <c r="D41" s="107">
        <v>0</v>
      </c>
      <c r="E41" s="107">
        <v>0</v>
      </c>
    </row>
    <row r="42" spans="1:5">
      <c r="A42" s="369"/>
      <c r="B42" s="370"/>
      <c r="C42" s="117"/>
      <c r="D42" s="117"/>
      <c r="E42" s="117"/>
    </row>
    <row r="43" spans="1:5">
      <c r="A43" s="377" t="s">
        <v>212</v>
      </c>
      <c r="B43" s="378"/>
      <c r="C43" s="130">
        <f>C36-C39</f>
        <v>0</v>
      </c>
      <c r="D43" s="130">
        <f>D36-D39</f>
        <v>0</v>
      </c>
      <c r="E43" s="130">
        <f>E36-E39</f>
        <v>0</v>
      </c>
    </row>
    <row r="44" spans="1:5" ht="15.75" thickBot="1">
      <c r="A44" s="379"/>
      <c r="B44" s="380"/>
      <c r="C44" s="131"/>
      <c r="D44" s="131"/>
      <c r="E44" s="131"/>
    </row>
    <row r="45" spans="1:5">
      <c r="A45" s="357" t="s">
        <v>198</v>
      </c>
      <c r="B45" s="358"/>
      <c r="C45" s="173" t="s">
        <v>181</v>
      </c>
      <c r="D45" s="363" t="s">
        <v>183</v>
      </c>
      <c r="E45" s="173" t="s">
        <v>184</v>
      </c>
    </row>
    <row r="46" spans="1:5" ht="15.75" thickBot="1">
      <c r="A46" s="359"/>
      <c r="B46" s="360"/>
      <c r="C46" s="174" t="s">
        <v>199</v>
      </c>
      <c r="D46" s="364"/>
      <c r="E46" s="174" t="s">
        <v>200</v>
      </c>
    </row>
    <row r="47" spans="1:5">
      <c r="A47" s="375"/>
      <c r="B47" s="376"/>
      <c r="C47" s="129"/>
      <c r="D47" s="129"/>
      <c r="E47" s="129"/>
    </row>
    <row r="48" spans="1:5">
      <c r="A48" s="369" t="s">
        <v>213</v>
      </c>
      <c r="B48" s="370"/>
      <c r="C48" s="115">
        <f>C9</f>
        <v>381709394</v>
      </c>
      <c r="D48" s="115">
        <f>D9</f>
        <v>437735912</v>
      </c>
      <c r="E48" s="115">
        <f>E9</f>
        <v>437735912</v>
      </c>
    </row>
    <row r="49" spans="1:5">
      <c r="A49" s="369" t="s">
        <v>214</v>
      </c>
      <c r="B49" s="370"/>
      <c r="C49" s="107">
        <f>C37-C40</f>
        <v>0</v>
      </c>
      <c r="D49" s="107">
        <f>D37-D40</f>
        <v>0</v>
      </c>
      <c r="E49" s="107">
        <f>E37-E40</f>
        <v>0</v>
      </c>
    </row>
    <row r="50" spans="1:5">
      <c r="A50" s="369" t="s">
        <v>207</v>
      </c>
      <c r="B50" s="370"/>
      <c r="C50" s="107">
        <f>C37</f>
        <v>0</v>
      </c>
      <c r="D50" s="107">
        <f>D37</f>
        <v>0</v>
      </c>
      <c r="E50" s="107">
        <f>E37</f>
        <v>0</v>
      </c>
    </row>
    <row r="51" spans="1:5">
      <c r="A51" s="369" t="s">
        <v>210</v>
      </c>
      <c r="B51" s="370"/>
      <c r="C51" s="107">
        <f>C40</f>
        <v>0</v>
      </c>
      <c r="D51" s="107">
        <f>D40</f>
        <v>0</v>
      </c>
      <c r="E51" s="107">
        <f>E40</f>
        <v>0</v>
      </c>
    </row>
    <row r="52" spans="1:5">
      <c r="A52" s="369"/>
      <c r="B52" s="370"/>
      <c r="C52" s="107"/>
      <c r="D52" s="107"/>
      <c r="E52" s="107"/>
    </row>
    <row r="53" spans="1:5">
      <c r="A53" s="369" t="s">
        <v>190</v>
      </c>
      <c r="B53" s="370"/>
      <c r="C53" s="132">
        <f>C14</f>
        <v>381709394</v>
      </c>
      <c r="D53" s="132">
        <f>D14</f>
        <v>437735912</v>
      </c>
      <c r="E53" s="132">
        <f>E14</f>
        <v>437509439</v>
      </c>
    </row>
    <row r="54" spans="1:5">
      <c r="A54" s="369"/>
      <c r="B54" s="370"/>
      <c r="C54" s="117"/>
      <c r="D54" s="117"/>
      <c r="E54" s="117"/>
    </row>
    <row r="55" spans="1:5">
      <c r="A55" s="369" t="s">
        <v>193</v>
      </c>
      <c r="B55" s="370"/>
      <c r="C55" s="117">
        <f>C18</f>
        <v>0</v>
      </c>
      <c r="D55" s="133">
        <f>D18</f>
        <v>0</v>
      </c>
      <c r="E55" s="133">
        <f>E18</f>
        <v>0</v>
      </c>
    </row>
    <row r="56" spans="1:5">
      <c r="A56" s="369"/>
      <c r="B56" s="370"/>
      <c r="C56" s="117"/>
      <c r="D56" s="117"/>
      <c r="E56" s="117"/>
    </row>
    <row r="57" spans="1:5">
      <c r="A57" s="377" t="s">
        <v>215</v>
      </c>
      <c r="B57" s="378"/>
      <c r="C57" s="126">
        <f>C48+C49-C53-C55</f>
        <v>0</v>
      </c>
      <c r="D57" s="134">
        <f>D48+D49-D53+D55</f>
        <v>0</v>
      </c>
      <c r="E57" s="134">
        <f>E48+E49-E53+E55</f>
        <v>226473</v>
      </c>
    </row>
    <row r="58" spans="1:5">
      <c r="A58" s="367" t="s">
        <v>216</v>
      </c>
      <c r="B58" s="368"/>
      <c r="C58" s="349">
        <f>C57-C49</f>
        <v>0</v>
      </c>
      <c r="D58" s="351">
        <f>D57-D49</f>
        <v>0</v>
      </c>
      <c r="E58" s="351">
        <f>E57-E49</f>
        <v>226473</v>
      </c>
    </row>
    <row r="59" spans="1:5" ht="15.75" thickBot="1">
      <c r="A59" s="381"/>
      <c r="B59" s="382"/>
      <c r="C59" s="350"/>
      <c r="D59" s="352"/>
      <c r="E59" s="352"/>
    </row>
    <row r="60" spans="1:5">
      <c r="A60" s="357" t="s">
        <v>198</v>
      </c>
      <c r="B60" s="358"/>
      <c r="C60" s="361" t="s">
        <v>205</v>
      </c>
      <c r="D60" s="363" t="s">
        <v>183</v>
      </c>
      <c r="E60" s="173" t="s">
        <v>184</v>
      </c>
    </row>
    <row r="61" spans="1:5" ht="15.75" thickBot="1">
      <c r="A61" s="359"/>
      <c r="B61" s="360"/>
      <c r="C61" s="362"/>
      <c r="D61" s="364"/>
      <c r="E61" s="174" t="s">
        <v>200</v>
      </c>
    </row>
    <row r="62" spans="1:5">
      <c r="A62" s="375"/>
      <c r="B62" s="376"/>
      <c r="C62" s="129"/>
      <c r="D62" s="129"/>
      <c r="E62" s="129"/>
    </row>
    <row r="63" spans="1:5">
      <c r="A63" s="369" t="s">
        <v>188</v>
      </c>
      <c r="B63" s="370"/>
      <c r="C63" s="107">
        <f>C10</f>
        <v>0</v>
      </c>
      <c r="D63" s="107">
        <f>D10</f>
        <v>0</v>
      </c>
      <c r="E63" s="107">
        <f>E10</f>
        <v>0</v>
      </c>
    </row>
    <row r="64" spans="1:5">
      <c r="A64" s="369" t="s">
        <v>217</v>
      </c>
      <c r="B64" s="370"/>
      <c r="C64" s="107">
        <f>C38-C41</f>
        <v>0</v>
      </c>
      <c r="D64" s="107">
        <f>D38-D41</f>
        <v>0</v>
      </c>
      <c r="E64" s="107">
        <f>E38-E41</f>
        <v>0</v>
      </c>
    </row>
    <row r="65" spans="1:5">
      <c r="A65" s="369" t="s">
        <v>208</v>
      </c>
      <c r="B65" s="370"/>
      <c r="C65" s="107">
        <f>C38</f>
        <v>0</v>
      </c>
      <c r="D65" s="107">
        <f>D38</f>
        <v>0</v>
      </c>
      <c r="E65" s="107">
        <f>E38</f>
        <v>0</v>
      </c>
    </row>
    <row r="66" spans="1:5">
      <c r="A66" s="369" t="s">
        <v>211</v>
      </c>
      <c r="B66" s="370"/>
      <c r="C66" s="107">
        <f>C41</f>
        <v>0</v>
      </c>
      <c r="D66" s="107">
        <f>D41</f>
        <v>0</v>
      </c>
      <c r="E66" s="107">
        <f>E41</f>
        <v>0</v>
      </c>
    </row>
    <row r="67" spans="1:5">
      <c r="A67" s="369"/>
      <c r="B67" s="370"/>
      <c r="C67" s="107"/>
      <c r="D67" s="107"/>
      <c r="E67" s="107"/>
    </row>
    <row r="68" spans="1:5">
      <c r="A68" s="369" t="s">
        <v>218</v>
      </c>
      <c r="B68" s="370"/>
      <c r="C68" s="107">
        <f>C15</f>
        <v>0</v>
      </c>
      <c r="D68" s="107">
        <f>D15</f>
        <v>0</v>
      </c>
      <c r="E68" s="107">
        <f>E15</f>
        <v>0</v>
      </c>
    </row>
    <row r="69" spans="1:5">
      <c r="A69" s="369"/>
      <c r="B69" s="370"/>
      <c r="C69" s="129"/>
      <c r="D69" s="129"/>
      <c r="E69" s="129"/>
    </row>
    <row r="70" spans="1:5">
      <c r="A70" s="369" t="s">
        <v>194</v>
      </c>
      <c r="B70" s="370"/>
      <c r="C70" s="105">
        <f>C19</f>
        <v>0</v>
      </c>
      <c r="D70" s="105">
        <f>D19</f>
        <v>0</v>
      </c>
      <c r="E70" s="105">
        <f>E19</f>
        <v>0</v>
      </c>
    </row>
    <row r="71" spans="1:5">
      <c r="A71" s="369"/>
      <c r="B71" s="370"/>
      <c r="C71" s="105"/>
      <c r="D71" s="105"/>
      <c r="E71" s="105"/>
    </row>
    <row r="72" spans="1:5">
      <c r="A72" s="377" t="s">
        <v>219</v>
      </c>
      <c r="B72" s="378"/>
      <c r="C72" s="135">
        <f>C63+C64-C68+C70</f>
        <v>0</v>
      </c>
      <c r="D72" s="135">
        <f>D63+D64-D68+D70</f>
        <v>0</v>
      </c>
      <c r="E72" s="135">
        <f>E63+E64-E68+E70</f>
        <v>0</v>
      </c>
    </row>
    <row r="73" spans="1:5">
      <c r="A73" s="377" t="s">
        <v>220</v>
      </c>
      <c r="B73" s="378"/>
      <c r="C73" s="353">
        <f>C72-C64</f>
        <v>0</v>
      </c>
      <c r="D73" s="353">
        <f>D72-D64</f>
        <v>0</v>
      </c>
      <c r="E73" s="353">
        <f>E72-E64</f>
        <v>0</v>
      </c>
    </row>
    <row r="74" spans="1:5" ht="15.75" thickBot="1">
      <c r="A74" s="379"/>
      <c r="B74" s="380"/>
      <c r="C74" s="354"/>
      <c r="D74" s="354"/>
      <c r="E74" s="354"/>
    </row>
    <row r="77" spans="1:5">
      <c r="A77" s="66"/>
      <c r="B77" s="66"/>
      <c r="C77" s="136"/>
      <c r="D77" s="136"/>
      <c r="E77" s="136"/>
    </row>
    <row r="78" spans="1:5">
      <c r="A78" s="66"/>
      <c r="B78" s="66"/>
      <c r="C78" s="136"/>
      <c r="D78" s="136"/>
      <c r="E78" s="136"/>
    </row>
    <row r="79" spans="1:5">
      <c r="A79" s="66"/>
      <c r="B79" s="66"/>
      <c r="C79" s="136"/>
      <c r="D79" s="136"/>
      <c r="E79" s="136"/>
    </row>
    <row r="80" spans="1:5">
      <c r="A80" s="66"/>
      <c r="B80" s="66"/>
      <c r="C80" s="136"/>
      <c r="D80" s="136"/>
      <c r="E80" s="136"/>
    </row>
    <row r="81" spans="1:5">
      <c r="A81" s="66"/>
      <c r="B81" s="66"/>
      <c r="C81" s="136"/>
      <c r="D81" s="136"/>
      <c r="E81" s="136"/>
    </row>
    <row r="82" spans="1:5">
      <c r="A82" s="66"/>
      <c r="B82" s="66"/>
      <c r="C82" s="136"/>
      <c r="D82" s="136"/>
      <c r="E82" s="136"/>
    </row>
    <row r="83" spans="1:5">
      <c r="A83" s="66"/>
      <c r="B83" s="66"/>
      <c r="C83" s="136"/>
      <c r="D83" s="136"/>
      <c r="E83" s="136"/>
    </row>
    <row r="84" spans="1:5">
      <c r="A84" s="66"/>
      <c r="B84" s="66"/>
      <c r="C84" s="136"/>
      <c r="D84" s="136"/>
      <c r="E84" s="136"/>
    </row>
    <row r="85" spans="1:5">
      <c r="A85" s="66"/>
      <c r="B85" s="66"/>
      <c r="C85" s="136"/>
      <c r="D85" s="136"/>
      <c r="E85" s="136"/>
    </row>
    <row r="86" spans="1:5">
      <c r="A86" s="66"/>
      <c r="B86" s="66"/>
      <c r="C86" s="136"/>
      <c r="D86" s="136"/>
      <c r="E86" s="136"/>
    </row>
    <row r="87" spans="1:5">
      <c r="A87" s="66"/>
      <c r="B87" s="66"/>
      <c r="C87" s="136"/>
      <c r="D87" s="136"/>
      <c r="E87" s="136"/>
    </row>
    <row r="88" spans="1:5">
      <c r="A88" s="66"/>
      <c r="B88" s="66"/>
      <c r="C88" s="136"/>
      <c r="D88" s="136"/>
      <c r="E88" s="136"/>
    </row>
    <row r="89" spans="1:5">
      <c r="A89" s="66"/>
      <c r="B89" s="66"/>
      <c r="C89" s="136"/>
      <c r="D89" s="136"/>
      <c r="E89" s="136"/>
    </row>
    <row r="90" spans="1:5">
      <c r="A90" s="66"/>
      <c r="B90" s="66"/>
      <c r="C90" s="136"/>
      <c r="D90" s="136"/>
      <c r="E90" s="136"/>
    </row>
    <row r="91" spans="1:5">
      <c r="A91" s="66"/>
      <c r="B91" s="66"/>
      <c r="C91" s="136"/>
      <c r="D91" s="136"/>
      <c r="E91" s="136"/>
    </row>
    <row r="92" spans="1:5">
      <c r="A92" s="66"/>
      <c r="B92" s="66"/>
      <c r="C92" s="136"/>
      <c r="D92" s="136"/>
      <c r="E92" s="136"/>
    </row>
    <row r="93" spans="1:5">
      <c r="A93" s="88"/>
      <c r="B93" s="66"/>
      <c r="C93" s="137"/>
      <c r="D93" s="137"/>
      <c r="E93" s="137"/>
    </row>
    <row r="94" spans="1:5">
      <c r="A94" s="64" t="s">
        <v>499</v>
      </c>
      <c r="B94" s="66"/>
      <c r="C94" s="347" t="s">
        <v>520</v>
      </c>
      <c r="D94" s="347"/>
      <c r="E94" s="347"/>
    </row>
    <row r="95" spans="1:5">
      <c r="A95" s="65" t="s">
        <v>439</v>
      </c>
      <c r="B95" s="66"/>
      <c r="C95" s="348" t="s">
        <v>440</v>
      </c>
      <c r="D95" s="348"/>
      <c r="E95" s="348"/>
    </row>
    <row r="96" spans="1:5">
      <c r="A96" s="66"/>
      <c r="B96" s="66"/>
      <c r="C96" s="136"/>
      <c r="D96" s="136"/>
      <c r="E96" s="136"/>
    </row>
  </sheetData>
  <mergeCells count="80">
    <mergeCell ref="A1:E1"/>
    <mergeCell ref="A2:E2"/>
    <mergeCell ref="A3:E3"/>
    <mergeCell ref="A4:E4"/>
    <mergeCell ref="A23:B24"/>
    <mergeCell ref="C23:C24"/>
    <mergeCell ref="A8:B8"/>
    <mergeCell ref="A9:B9"/>
    <mergeCell ref="A10:B10"/>
    <mergeCell ref="A11:B11"/>
    <mergeCell ref="A12:B12"/>
    <mergeCell ref="A19:B19"/>
    <mergeCell ref="A5:B6"/>
    <mergeCell ref="D5:D6"/>
    <mergeCell ref="A21:B21"/>
    <mergeCell ref="A22:B22"/>
    <mergeCell ref="A36:B36"/>
    <mergeCell ref="A37:B37"/>
    <mergeCell ref="A48:B48"/>
    <mergeCell ref="A40:B40"/>
    <mergeCell ref="A42:B42"/>
    <mergeCell ref="A43:B44"/>
    <mergeCell ref="A47:B47"/>
    <mergeCell ref="A45:B46"/>
    <mergeCell ref="D45:D46"/>
    <mergeCell ref="A38:B38"/>
    <mergeCell ref="A69:B69"/>
    <mergeCell ref="A70:B70"/>
    <mergeCell ref="A71:B71"/>
    <mergeCell ref="A52:B52"/>
    <mergeCell ref="A50:B50"/>
    <mergeCell ref="A51:B51"/>
    <mergeCell ref="A63:B63"/>
    <mergeCell ref="A64:B64"/>
    <mergeCell ref="A57:B57"/>
    <mergeCell ref="A58:B59"/>
    <mergeCell ref="A39:B39"/>
    <mergeCell ref="A54:B54"/>
    <mergeCell ref="A55:B55"/>
    <mergeCell ref="A56:B56"/>
    <mergeCell ref="A60:B61"/>
    <mergeCell ref="C60:C61"/>
    <mergeCell ref="D60:D61"/>
    <mergeCell ref="A62:B62"/>
    <mergeCell ref="C73:C74"/>
    <mergeCell ref="D73:D74"/>
    <mergeCell ref="A65:B65"/>
    <mergeCell ref="A72:B72"/>
    <mergeCell ref="A73:B74"/>
    <mergeCell ref="A66:B66"/>
    <mergeCell ref="A67:B67"/>
    <mergeCell ref="A68:B68"/>
    <mergeCell ref="A53:B53"/>
    <mergeCell ref="A49:B49"/>
    <mergeCell ref="A7:B7"/>
    <mergeCell ref="A17:B17"/>
    <mergeCell ref="A18:B18"/>
    <mergeCell ref="A13:B13"/>
    <mergeCell ref="A14:B14"/>
    <mergeCell ref="A15:B15"/>
    <mergeCell ref="A16:B16"/>
    <mergeCell ref="A20:B20"/>
    <mergeCell ref="A28:B28"/>
    <mergeCell ref="A29:B29"/>
    <mergeCell ref="A30:B30"/>
    <mergeCell ref="A31:B31"/>
    <mergeCell ref="A41:B41"/>
    <mergeCell ref="A32:B32"/>
    <mergeCell ref="A25:B25"/>
    <mergeCell ref="A33:B34"/>
    <mergeCell ref="C33:C34"/>
    <mergeCell ref="D33:D34"/>
    <mergeCell ref="A26:B26"/>
    <mergeCell ref="A27:B27"/>
    <mergeCell ref="C94:E94"/>
    <mergeCell ref="C95:E95"/>
    <mergeCell ref="C58:C59"/>
    <mergeCell ref="D58:D59"/>
    <mergeCell ref="E58:E59"/>
    <mergeCell ref="E73:E74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rowBreaks count="1" manualBreakCount="1">
    <brk id="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K103"/>
  <sheetViews>
    <sheetView zoomScaleNormal="100" workbookViewId="0">
      <selection activeCell="B25" sqref="B25:C25"/>
    </sheetView>
  </sheetViews>
  <sheetFormatPr baseColWidth="10" defaultRowHeight="15"/>
  <cols>
    <col min="1" max="1" width="11.42578125" customWidth="1"/>
    <col min="3" max="3" width="42.42578125" customWidth="1"/>
    <col min="4" max="4" width="12.85546875" style="111" bestFit="1" customWidth="1"/>
    <col min="5" max="5" width="12.28515625" style="111" customWidth="1"/>
    <col min="6" max="8" width="12.85546875" style="111" bestFit="1" customWidth="1"/>
    <col min="9" max="9" width="12" style="111" bestFit="1" customWidth="1"/>
    <col min="11" max="11" width="14.7109375" style="80" bestFit="1" customWidth="1"/>
  </cols>
  <sheetData>
    <row r="1" spans="1:9">
      <c r="A1" s="389" t="s">
        <v>437</v>
      </c>
      <c r="B1" s="390"/>
      <c r="C1" s="390"/>
      <c r="D1" s="390"/>
      <c r="E1" s="390"/>
      <c r="F1" s="390"/>
      <c r="G1" s="390"/>
      <c r="H1" s="390"/>
      <c r="I1" s="391"/>
    </row>
    <row r="2" spans="1:9">
      <c r="A2" s="383" t="s">
        <v>444</v>
      </c>
      <c r="B2" s="384"/>
      <c r="C2" s="384"/>
      <c r="D2" s="384"/>
      <c r="E2" s="384"/>
      <c r="F2" s="384"/>
      <c r="G2" s="384"/>
      <c r="H2" s="384"/>
      <c r="I2" s="392"/>
    </row>
    <row r="3" spans="1:9">
      <c r="A3" s="383" t="str">
        <f>BP!A3</f>
        <v>Del 1 de Enero al 31 de Diciembre de 2025 (b)</v>
      </c>
      <c r="B3" s="384"/>
      <c r="C3" s="384"/>
      <c r="D3" s="384"/>
      <c r="E3" s="384"/>
      <c r="F3" s="384"/>
      <c r="G3" s="384"/>
      <c r="H3" s="384"/>
      <c r="I3" s="392"/>
    </row>
    <row r="4" spans="1:9" ht="15.75" thickBot="1">
      <c r="A4" s="385" t="s">
        <v>0</v>
      </c>
      <c r="B4" s="386"/>
      <c r="C4" s="386"/>
      <c r="D4" s="386"/>
      <c r="E4" s="386"/>
      <c r="F4" s="386"/>
      <c r="G4" s="386"/>
      <c r="H4" s="386"/>
      <c r="I4" s="393"/>
    </row>
    <row r="5" spans="1:9" ht="15.75" thickBot="1">
      <c r="A5" s="389"/>
      <c r="B5" s="390"/>
      <c r="C5" s="391"/>
      <c r="D5" s="394" t="s">
        <v>222</v>
      </c>
      <c r="E5" s="395"/>
      <c r="F5" s="395"/>
      <c r="G5" s="395"/>
      <c r="H5" s="396"/>
      <c r="I5" s="363" t="s">
        <v>223</v>
      </c>
    </row>
    <row r="6" spans="1:9">
      <c r="A6" s="383" t="s">
        <v>198</v>
      </c>
      <c r="B6" s="384"/>
      <c r="C6" s="392"/>
      <c r="D6" s="363" t="s">
        <v>225</v>
      </c>
      <c r="E6" s="361" t="s">
        <v>226</v>
      </c>
      <c r="F6" s="363" t="s">
        <v>227</v>
      </c>
      <c r="G6" s="363" t="s">
        <v>183</v>
      </c>
      <c r="H6" s="363" t="s">
        <v>228</v>
      </c>
      <c r="I6" s="397"/>
    </row>
    <row r="7" spans="1:9" ht="15.75" thickBot="1">
      <c r="A7" s="385" t="s">
        <v>224</v>
      </c>
      <c r="B7" s="386"/>
      <c r="C7" s="393"/>
      <c r="D7" s="364"/>
      <c r="E7" s="362"/>
      <c r="F7" s="364"/>
      <c r="G7" s="364"/>
      <c r="H7" s="364"/>
      <c r="I7" s="364"/>
    </row>
    <row r="8" spans="1:9">
      <c r="A8" s="401"/>
      <c r="B8" s="402"/>
      <c r="C8" s="403"/>
      <c r="D8" s="105"/>
      <c r="E8" s="105"/>
      <c r="F8" s="105"/>
      <c r="G8" s="105"/>
      <c r="H8" s="105"/>
      <c r="I8" s="105"/>
    </row>
    <row r="9" spans="1:9">
      <c r="A9" s="404" t="s">
        <v>229</v>
      </c>
      <c r="B9" s="405"/>
      <c r="C9" s="406"/>
      <c r="D9" s="105"/>
      <c r="E9" s="105"/>
      <c r="F9" s="105"/>
      <c r="G9" s="105"/>
      <c r="H9" s="105"/>
      <c r="I9" s="105"/>
    </row>
    <row r="10" spans="1:9">
      <c r="A10" s="398" t="s">
        <v>230</v>
      </c>
      <c r="B10" s="399"/>
      <c r="C10" s="400"/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</row>
    <row r="11" spans="1:9">
      <c r="A11" s="398" t="s">
        <v>231</v>
      </c>
      <c r="B11" s="399"/>
      <c r="C11" s="400"/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</row>
    <row r="12" spans="1:9">
      <c r="A12" s="398" t="s">
        <v>232</v>
      </c>
      <c r="B12" s="399"/>
      <c r="C12" s="400"/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</row>
    <row r="13" spans="1:9">
      <c r="A13" s="398" t="s">
        <v>233</v>
      </c>
      <c r="B13" s="399"/>
      <c r="C13" s="400"/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</row>
    <row r="14" spans="1:9">
      <c r="A14" s="398" t="s">
        <v>234</v>
      </c>
      <c r="B14" s="399"/>
      <c r="C14" s="400"/>
      <c r="D14" s="105">
        <v>0</v>
      </c>
      <c r="E14" s="105">
        <v>88100</v>
      </c>
      <c r="F14" s="105">
        <f>+E14</f>
        <v>88100</v>
      </c>
      <c r="G14" s="105">
        <f>+F14</f>
        <v>88100</v>
      </c>
      <c r="H14" s="105">
        <f>+G14</f>
        <v>88100</v>
      </c>
      <c r="I14" s="105">
        <f>+H14</f>
        <v>88100</v>
      </c>
    </row>
    <row r="15" spans="1:9">
      <c r="A15" s="398" t="s">
        <v>235</v>
      </c>
      <c r="B15" s="399"/>
      <c r="C15" s="400"/>
      <c r="D15" s="105">
        <v>0</v>
      </c>
      <c r="E15" s="105">
        <v>0</v>
      </c>
      <c r="F15" s="105">
        <v>0</v>
      </c>
      <c r="G15" s="105">
        <v>0</v>
      </c>
      <c r="H15" s="105">
        <f>+G15</f>
        <v>0</v>
      </c>
      <c r="I15" s="105">
        <f>G15-D15</f>
        <v>0</v>
      </c>
    </row>
    <row r="16" spans="1:9">
      <c r="A16" s="398" t="s">
        <v>236</v>
      </c>
      <c r="B16" s="399"/>
      <c r="C16" s="400"/>
      <c r="D16" s="106">
        <v>0</v>
      </c>
      <c r="E16" s="106">
        <v>145591</v>
      </c>
      <c r="F16" s="106">
        <f>E16+D16</f>
        <v>145591</v>
      </c>
      <c r="G16" s="106">
        <f>F16</f>
        <v>145591</v>
      </c>
      <c r="H16" s="106">
        <f>G16</f>
        <v>145591</v>
      </c>
      <c r="I16" s="105">
        <f>G16-D16</f>
        <v>145591</v>
      </c>
    </row>
    <row r="17" spans="1:9">
      <c r="A17" s="398" t="s">
        <v>237</v>
      </c>
      <c r="B17" s="399"/>
      <c r="C17" s="400"/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</row>
    <row r="18" spans="1:9">
      <c r="A18" s="17" t="s">
        <v>238</v>
      </c>
      <c r="B18" s="29"/>
      <c r="C18" s="30"/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</row>
    <row r="19" spans="1:9" ht="14.45" customHeight="1">
      <c r="A19" s="23"/>
      <c r="B19" s="407" t="s">
        <v>239</v>
      </c>
      <c r="C19" s="408"/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</row>
    <row r="20" spans="1:9">
      <c r="A20" s="23"/>
      <c r="B20" s="407" t="s">
        <v>240</v>
      </c>
      <c r="C20" s="408"/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</row>
    <row r="21" spans="1:9">
      <c r="A21" s="23"/>
      <c r="B21" s="407" t="s">
        <v>241</v>
      </c>
      <c r="C21" s="408"/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</row>
    <row r="22" spans="1:9">
      <c r="A22" s="23"/>
      <c r="B22" s="407" t="s">
        <v>242</v>
      </c>
      <c r="C22" s="408"/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</row>
    <row r="23" spans="1:9">
      <c r="A23" s="23"/>
      <c r="B23" s="407" t="s">
        <v>243</v>
      </c>
      <c r="C23" s="408"/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</row>
    <row r="24" spans="1:9">
      <c r="A24" s="23"/>
      <c r="B24" s="407" t="s">
        <v>244</v>
      </c>
      <c r="C24" s="408"/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</row>
    <row r="25" spans="1:9">
      <c r="A25" s="23"/>
      <c r="B25" s="407" t="s">
        <v>245</v>
      </c>
      <c r="C25" s="408"/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</row>
    <row r="26" spans="1:9">
      <c r="A26" s="23"/>
      <c r="B26" s="407" t="s">
        <v>246</v>
      </c>
      <c r="C26" s="408"/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</row>
    <row r="27" spans="1:9">
      <c r="A27" s="23"/>
      <c r="B27" s="407" t="s">
        <v>247</v>
      </c>
      <c r="C27" s="408"/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</row>
    <row r="28" spans="1:9">
      <c r="A28" s="23"/>
      <c r="B28" s="407" t="s">
        <v>248</v>
      </c>
      <c r="C28" s="408"/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</row>
    <row r="29" spans="1:9">
      <c r="A29" s="23"/>
      <c r="B29" s="407" t="s">
        <v>249</v>
      </c>
      <c r="C29" s="408"/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</row>
    <row r="30" spans="1:9">
      <c r="A30" s="424" t="s">
        <v>250</v>
      </c>
      <c r="B30" s="407"/>
      <c r="C30" s="408"/>
      <c r="D30" s="135">
        <v>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</row>
    <row r="31" spans="1:9">
      <c r="A31" s="23"/>
      <c r="B31" s="407" t="s">
        <v>251</v>
      </c>
      <c r="C31" s="408"/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</row>
    <row r="32" spans="1:9">
      <c r="A32" s="23"/>
      <c r="B32" s="407" t="s">
        <v>252</v>
      </c>
      <c r="C32" s="408"/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</row>
    <row r="33" spans="1:9">
      <c r="A33" s="23"/>
      <c r="B33" s="407" t="s">
        <v>253</v>
      </c>
      <c r="C33" s="408"/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</row>
    <row r="34" spans="1:9">
      <c r="A34" s="23"/>
      <c r="B34" s="407" t="s">
        <v>254</v>
      </c>
      <c r="C34" s="408"/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</row>
    <row r="35" spans="1:9">
      <c r="A35" s="23"/>
      <c r="B35" s="407" t="s">
        <v>255</v>
      </c>
      <c r="C35" s="408"/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</row>
    <row r="36" spans="1:9">
      <c r="A36" s="424" t="s">
        <v>256</v>
      </c>
      <c r="B36" s="407"/>
      <c r="C36" s="408"/>
      <c r="D36" s="106">
        <v>381709394</v>
      </c>
      <c r="E36" s="106">
        <v>55792827</v>
      </c>
      <c r="F36" s="106">
        <f>+D36+E36</f>
        <v>437502221</v>
      </c>
      <c r="G36" s="106">
        <v>437502221</v>
      </c>
      <c r="H36" s="106">
        <f>G36</f>
        <v>437502221</v>
      </c>
      <c r="I36" s="105">
        <f>G36-D36</f>
        <v>55792827</v>
      </c>
    </row>
    <row r="37" spans="1:9">
      <c r="A37" s="424" t="s">
        <v>257</v>
      </c>
      <c r="B37" s="407"/>
      <c r="C37" s="408"/>
      <c r="D37" s="135">
        <v>0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</row>
    <row r="38" spans="1:9">
      <c r="A38" s="23"/>
      <c r="B38" s="407" t="s">
        <v>258</v>
      </c>
      <c r="C38" s="408"/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</row>
    <row r="39" spans="1:9">
      <c r="A39" s="424" t="s">
        <v>259</v>
      </c>
      <c r="B39" s="407"/>
      <c r="C39" s="408"/>
      <c r="D39" s="135">
        <v>0</v>
      </c>
      <c r="E39" s="135">
        <v>0</v>
      </c>
      <c r="F39" s="135">
        <v>0</v>
      </c>
      <c r="G39" s="135">
        <v>0</v>
      </c>
      <c r="H39" s="135">
        <v>0</v>
      </c>
      <c r="I39" s="135">
        <v>0</v>
      </c>
    </row>
    <row r="40" spans="1:9">
      <c r="A40" s="23"/>
      <c r="B40" s="407" t="s">
        <v>260</v>
      </c>
      <c r="C40" s="408"/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</row>
    <row r="41" spans="1:9">
      <c r="A41" s="23"/>
      <c r="B41" s="407" t="s">
        <v>261</v>
      </c>
      <c r="C41" s="408"/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</row>
    <row r="42" spans="1:9">
      <c r="A42" s="24"/>
      <c r="B42" s="25"/>
      <c r="C42" s="26"/>
      <c r="D42" s="105"/>
      <c r="E42" s="105"/>
      <c r="F42" s="105"/>
      <c r="G42" s="105"/>
      <c r="H42" s="105"/>
      <c r="I42" s="105"/>
    </row>
    <row r="43" spans="1:9">
      <c r="A43" s="19" t="s">
        <v>262</v>
      </c>
      <c r="B43" s="31"/>
      <c r="C43" s="32"/>
      <c r="D43" s="411">
        <f t="shared" ref="D43" si="0">SUM(D39,D36,D30,D17,D10:D16)</f>
        <v>381709394</v>
      </c>
      <c r="E43" s="411">
        <f>SUM(E38:E39,E36,E30,E17,E10:E16)</f>
        <v>56026518</v>
      </c>
      <c r="F43" s="409">
        <f>SUM(F38:F39,F36,F30,F17,F10:F16)</f>
        <v>437735912</v>
      </c>
      <c r="G43" s="410">
        <f>SUM(G38:G39,G36,G30,G17,G10:G16)</f>
        <v>437735912</v>
      </c>
      <c r="H43" s="410">
        <f>SUM(H38:H39,H36,H30,H17,H10:H16)</f>
        <v>437735912</v>
      </c>
      <c r="I43" s="410">
        <f>SUM(I38:I39,I36,I30,I17,I10:I16)</f>
        <v>56026518</v>
      </c>
    </row>
    <row r="44" spans="1:9">
      <c r="A44" s="19" t="s">
        <v>263</v>
      </c>
      <c r="B44" s="31"/>
      <c r="C44" s="32"/>
      <c r="D44" s="411"/>
      <c r="E44" s="411"/>
      <c r="F44" s="409"/>
      <c r="G44" s="410"/>
      <c r="H44" s="410"/>
      <c r="I44" s="410"/>
    </row>
    <row r="45" spans="1:9">
      <c r="A45" s="404" t="s">
        <v>264</v>
      </c>
      <c r="B45" s="405"/>
      <c r="C45" s="416"/>
      <c r="D45" s="138"/>
      <c r="E45" s="138"/>
      <c r="F45" s="138"/>
      <c r="G45" s="138"/>
      <c r="H45" s="138"/>
      <c r="I45" s="138"/>
    </row>
    <row r="46" spans="1:9">
      <c r="A46" s="24"/>
      <c r="B46" s="25"/>
      <c r="C46" s="26"/>
      <c r="D46" s="105"/>
      <c r="E46" s="105"/>
      <c r="F46" s="105"/>
      <c r="G46" s="105"/>
      <c r="H46" s="105"/>
      <c r="I46" s="105"/>
    </row>
    <row r="47" spans="1:9">
      <c r="A47" s="404" t="s">
        <v>265</v>
      </c>
      <c r="B47" s="405"/>
      <c r="C47" s="416"/>
      <c r="D47" s="105"/>
      <c r="E47" s="105"/>
      <c r="F47" s="105"/>
      <c r="G47" s="105"/>
      <c r="H47" s="105"/>
      <c r="I47" s="105"/>
    </row>
    <row r="48" spans="1:9">
      <c r="A48" s="369" t="s">
        <v>266</v>
      </c>
      <c r="B48" s="421"/>
      <c r="C48" s="422"/>
      <c r="D48" s="135">
        <v>0</v>
      </c>
      <c r="E48" s="135">
        <v>0</v>
      </c>
      <c r="F48" s="135">
        <v>0</v>
      </c>
      <c r="G48" s="135">
        <v>0</v>
      </c>
      <c r="H48" s="135">
        <v>0</v>
      </c>
      <c r="I48" s="135">
        <v>0</v>
      </c>
    </row>
    <row r="49" spans="1:9">
      <c r="A49" s="398" t="s">
        <v>267</v>
      </c>
      <c r="B49" s="399"/>
      <c r="C49" s="400"/>
      <c r="D49" s="105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>
      <c r="A50" s="398" t="s">
        <v>268</v>
      </c>
      <c r="B50" s="399"/>
      <c r="C50" s="400"/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</row>
    <row r="51" spans="1:9">
      <c r="A51" s="398" t="s">
        <v>269</v>
      </c>
      <c r="B51" s="399"/>
      <c r="C51" s="400"/>
      <c r="D51" s="105"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</row>
    <row r="52" spans="1:9">
      <c r="A52" s="398" t="s">
        <v>270</v>
      </c>
      <c r="B52" s="399"/>
      <c r="C52" s="400"/>
      <c r="D52" s="105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</row>
    <row r="53" spans="1:9">
      <c r="A53" s="398" t="s">
        <v>271</v>
      </c>
      <c r="B53" s="399"/>
      <c r="C53" s="400"/>
      <c r="D53" s="105"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</row>
    <row r="54" spans="1:9">
      <c r="A54" s="398" t="s">
        <v>272</v>
      </c>
      <c r="B54" s="399"/>
      <c r="C54" s="400"/>
      <c r="D54" s="105">
        <v>0</v>
      </c>
      <c r="E54" s="105">
        <v>0</v>
      </c>
      <c r="F54" s="105">
        <v>0</v>
      </c>
      <c r="G54" s="105">
        <v>0</v>
      </c>
      <c r="H54" s="105">
        <v>0</v>
      </c>
      <c r="I54" s="105">
        <v>0</v>
      </c>
    </row>
    <row r="55" spans="1:9">
      <c r="A55" s="398" t="s">
        <v>273</v>
      </c>
      <c r="B55" s="399"/>
      <c r="C55" s="400"/>
      <c r="D55" s="105">
        <v>0</v>
      </c>
      <c r="E55" s="105">
        <v>0</v>
      </c>
      <c r="F55" s="105">
        <v>0</v>
      </c>
      <c r="G55" s="105">
        <v>0</v>
      </c>
      <c r="H55" s="105">
        <v>0</v>
      </c>
      <c r="I55" s="105">
        <v>0</v>
      </c>
    </row>
    <row r="56" spans="1:9">
      <c r="A56" s="398" t="s">
        <v>274</v>
      </c>
      <c r="B56" s="399"/>
      <c r="C56" s="423"/>
      <c r="D56" s="105">
        <v>0</v>
      </c>
      <c r="E56" s="105">
        <v>0</v>
      </c>
      <c r="F56" s="105">
        <v>0</v>
      </c>
      <c r="G56" s="105">
        <v>0</v>
      </c>
      <c r="H56" s="105">
        <v>0</v>
      </c>
      <c r="I56" s="105">
        <v>0</v>
      </c>
    </row>
    <row r="57" spans="1:9">
      <c r="A57" s="369" t="s">
        <v>275</v>
      </c>
      <c r="B57" s="421"/>
      <c r="C57" s="422"/>
      <c r="D57" s="135">
        <v>0</v>
      </c>
      <c r="E57" s="135">
        <v>0</v>
      </c>
      <c r="F57" s="135">
        <v>0</v>
      </c>
      <c r="G57" s="135">
        <v>0</v>
      </c>
      <c r="H57" s="135">
        <v>0</v>
      </c>
      <c r="I57" s="135">
        <v>0</v>
      </c>
    </row>
    <row r="58" spans="1:9">
      <c r="A58" s="424" t="s">
        <v>276</v>
      </c>
      <c r="B58" s="407"/>
      <c r="C58" s="408"/>
      <c r="D58" s="105">
        <v>0</v>
      </c>
      <c r="E58" s="105">
        <v>0</v>
      </c>
      <c r="F58" s="105">
        <v>0</v>
      </c>
      <c r="G58" s="105">
        <v>0</v>
      </c>
      <c r="H58" s="105">
        <v>0</v>
      </c>
      <c r="I58" s="105">
        <v>0</v>
      </c>
    </row>
    <row r="59" spans="1:9">
      <c r="A59" s="424" t="s">
        <v>277</v>
      </c>
      <c r="B59" s="407"/>
      <c r="C59" s="408"/>
      <c r="D59" s="105">
        <v>0</v>
      </c>
      <c r="E59" s="105">
        <v>0</v>
      </c>
      <c r="F59" s="105">
        <v>0</v>
      </c>
      <c r="G59" s="105">
        <v>0</v>
      </c>
      <c r="H59" s="105">
        <v>0</v>
      </c>
      <c r="I59" s="105">
        <v>0</v>
      </c>
    </row>
    <row r="60" spans="1:9">
      <c r="A60" s="424" t="s">
        <v>278</v>
      </c>
      <c r="B60" s="407"/>
      <c r="C60" s="408"/>
      <c r="D60" s="105">
        <v>0</v>
      </c>
      <c r="E60" s="105">
        <v>0</v>
      </c>
      <c r="F60" s="105">
        <v>0</v>
      </c>
      <c r="G60" s="105">
        <v>0</v>
      </c>
      <c r="H60" s="105">
        <v>0</v>
      </c>
      <c r="I60" s="105">
        <v>0</v>
      </c>
    </row>
    <row r="61" spans="1:9">
      <c r="A61" s="424" t="s">
        <v>279</v>
      </c>
      <c r="B61" s="407"/>
      <c r="C61" s="408"/>
      <c r="D61" s="105">
        <v>0</v>
      </c>
      <c r="E61" s="105">
        <v>0</v>
      </c>
      <c r="F61" s="105">
        <v>0</v>
      </c>
      <c r="G61" s="105">
        <v>0</v>
      </c>
      <c r="H61" s="105">
        <v>0</v>
      </c>
      <c r="I61" s="105">
        <v>0</v>
      </c>
    </row>
    <row r="62" spans="1:9">
      <c r="A62" s="369" t="s">
        <v>280</v>
      </c>
      <c r="B62" s="421"/>
      <c r="C62" s="422"/>
      <c r="D62" s="135">
        <v>0</v>
      </c>
      <c r="E62" s="135">
        <v>0</v>
      </c>
      <c r="F62" s="135">
        <v>0</v>
      </c>
      <c r="G62" s="135">
        <v>0</v>
      </c>
      <c r="H62" s="135">
        <v>0</v>
      </c>
      <c r="I62" s="135">
        <v>0</v>
      </c>
    </row>
    <row r="63" spans="1:9">
      <c r="A63" s="424" t="s">
        <v>281</v>
      </c>
      <c r="B63" s="407"/>
      <c r="C63" s="408"/>
      <c r="D63" s="105">
        <v>0</v>
      </c>
      <c r="E63" s="105">
        <v>0</v>
      </c>
      <c r="F63" s="105">
        <v>0</v>
      </c>
      <c r="G63" s="105">
        <v>0</v>
      </c>
      <c r="H63" s="105">
        <v>0</v>
      </c>
      <c r="I63" s="105">
        <v>0</v>
      </c>
    </row>
    <row r="64" spans="1:9">
      <c r="A64" s="424" t="s">
        <v>282</v>
      </c>
      <c r="B64" s="407"/>
      <c r="C64" s="408"/>
      <c r="D64" s="105"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</row>
    <row r="65" spans="1:9">
      <c r="A65" s="369" t="s">
        <v>283</v>
      </c>
      <c r="B65" s="421"/>
      <c r="C65" s="422"/>
      <c r="D65" s="105">
        <v>0</v>
      </c>
      <c r="E65" s="105">
        <v>0</v>
      </c>
      <c r="F65" s="105">
        <v>0</v>
      </c>
      <c r="G65" s="105">
        <v>0</v>
      </c>
      <c r="H65" s="105">
        <v>0</v>
      </c>
      <c r="I65" s="105">
        <v>0</v>
      </c>
    </row>
    <row r="66" spans="1:9">
      <c r="A66" s="369" t="s">
        <v>284</v>
      </c>
      <c r="B66" s="421"/>
      <c r="C66" s="422"/>
      <c r="D66" s="135">
        <v>0</v>
      </c>
      <c r="E66" s="135">
        <v>0</v>
      </c>
      <c r="F66" s="135">
        <v>0</v>
      </c>
      <c r="G66" s="135">
        <v>0</v>
      </c>
      <c r="H66" s="135">
        <v>0</v>
      </c>
      <c r="I66" s="135">
        <v>0</v>
      </c>
    </row>
    <row r="67" spans="1:9">
      <c r="A67" s="24"/>
      <c r="B67" s="417"/>
      <c r="C67" s="418"/>
      <c r="D67" s="105"/>
      <c r="E67" s="105"/>
      <c r="F67" s="105"/>
      <c r="G67" s="105"/>
      <c r="H67" s="105"/>
      <c r="I67" s="105"/>
    </row>
    <row r="68" spans="1:9">
      <c r="A68" s="404" t="s">
        <v>285</v>
      </c>
      <c r="B68" s="405"/>
      <c r="C68" s="416"/>
      <c r="D68" s="105"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</row>
    <row r="69" spans="1:9">
      <c r="A69" s="24"/>
      <c r="B69" s="417"/>
      <c r="C69" s="418"/>
      <c r="D69" s="105"/>
      <c r="E69" s="105"/>
      <c r="F69" s="105"/>
      <c r="G69" s="105"/>
      <c r="H69" s="105"/>
      <c r="I69" s="105"/>
    </row>
    <row r="70" spans="1:9">
      <c r="A70" s="404" t="s">
        <v>286</v>
      </c>
      <c r="B70" s="405"/>
      <c r="C70" s="416"/>
      <c r="D70" s="139">
        <f t="shared" ref="D70" si="1">D71</f>
        <v>0</v>
      </c>
      <c r="E70" s="139">
        <f>E71</f>
        <v>0</v>
      </c>
      <c r="F70" s="139">
        <f t="shared" ref="F70:I70" si="2">F71</f>
        <v>0</v>
      </c>
      <c r="G70" s="139">
        <f t="shared" si="2"/>
        <v>0</v>
      </c>
      <c r="H70" s="139">
        <f t="shared" si="2"/>
        <v>0</v>
      </c>
      <c r="I70" s="139">
        <f t="shared" si="2"/>
        <v>0</v>
      </c>
    </row>
    <row r="71" spans="1:9">
      <c r="A71" s="369" t="s">
        <v>287</v>
      </c>
      <c r="B71" s="421"/>
      <c r="C71" s="422"/>
      <c r="D71" s="105">
        <v>0</v>
      </c>
      <c r="E71" s="106">
        <v>0</v>
      </c>
      <c r="F71" s="106">
        <f>E70</f>
        <v>0</v>
      </c>
      <c r="G71" s="105">
        <v>0</v>
      </c>
      <c r="H71" s="105">
        <v>0</v>
      </c>
      <c r="I71" s="105">
        <v>0</v>
      </c>
    </row>
    <row r="72" spans="1:9">
      <c r="A72" s="24"/>
      <c r="B72" s="417"/>
      <c r="C72" s="418"/>
      <c r="D72" s="105"/>
      <c r="E72" s="105"/>
      <c r="F72" s="105"/>
      <c r="G72" s="105"/>
      <c r="H72" s="107"/>
      <c r="I72" s="105"/>
    </row>
    <row r="73" spans="1:9">
      <c r="A73" s="404" t="s">
        <v>288</v>
      </c>
      <c r="B73" s="405"/>
      <c r="C73" s="416"/>
      <c r="D73" s="118">
        <f t="shared" ref="D73:H73" si="3">SUM(D70+D68+D43)</f>
        <v>381709394</v>
      </c>
      <c r="E73" s="118">
        <f t="shared" si="3"/>
        <v>56026518</v>
      </c>
      <c r="F73" s="118">
        <f t="shared" si="3"/>
        <v>437735912</v>
      </c>
      <c r="G73" s="118">
        <f t="shared" si="3"/>
        <v>437735912</v>
      </c>
      <c r="H73" s="118">
        <f t="shared" si="3"/>
        <v>437735912</v>
      </c>
      <c r="I73" s="118">
        <f>SUM(I70+I68+I43)</f>
        <v>56026518</v>
      </c>
    </row>
    <row r="74" spans="1:9">
      <c r="A74" s="24"/>
      <c r="B74" s="417"/>
      <c r="C74" s="418"/>
      <c r="D74" s="105"/>
      <c r="E74" s="105"/>
      <c r="F74" s="105"/>
      <c r="G74" s="105"/>
      <c r="H74" s="105"/>
      <c r="I74" s="105"/>
    </row>
    <row r="75" spans="1:9">
      <c r="A75" s="24"/>
      <c r="B75" s="25"/>
      <c r="C75" s="26"/>
      <c r="D75" s="105"/>
      <c r="E75" s="105"/>
      <c r="F75" s="105"/>
      <c r="G75" s="105"/>
      <c r="H75" s="105"/>
      <c r="I75" s="105"/>
    </row>
    <row r="76" spans="1:9">
      <c r="A76" s="377" t="s">
        <v>289</v>
      </c>
      <c r="B76" s="419"/>
      <c r="C76" s="420"/>
      <c r="D76" s="105"/>
      <c r="E76" s="105"/>
      <c r="F76" s="105"/>
      <c r="G76" s="105"/>
      <c r="H76" s="105"/>
      <c r="I76" s="105"/>
    </row>
    <row r="77" spans="1:9" ht="21.75" customHeight="1">
      <c r="A77" s="328" t="s">
        <v>290</v>
      </c>
      <c r="B77" s="414"/>
      <c r="C77" s="415"/>
      <c r="D77" s="105">
        <v>0</v>
      </c>
      <c r="E77" s="139">
        <v>0</v>
      </c>
      <c r="F77" s="139">
        <v>0</v>
      </c>
      <c r="G77" s="105">
        <v>0</v>
      </c>
      <c r="H77" s="105">
        <v>0</v>
      </c>
      <c r="I77" s="105">
        <v>0</v>
      </c>
    </row>
    <row r="78" spans="1:9" ht="22.5" customHeight="1">
      <c r="A78" s="328" t="s">
        <v>291</v>
      </c>
      <c r="B78" s="414"/>
      <c r="C78" s="415"/>
      <c r="D78" s="105">
        <v>0</v>
      </c>
      <c r="E78" s="105">
        <v>0</v>
      </c>
      <c r="F78" s="105">
        <v>0</v>
      </c>
      <c r="G78" s="105">
        <v>0</v>
      </c>
      <c r="H78" s="105">
        <v>0</v>
      </c>
      <c r="I78" s="105">
        <v>0</v>
      </c>
    </row>
    <row r="79" spans="1:9">
      <c r="A79" s="404" t="s">
        <v>292</v>
      </c>
      <c r="B79" s="405"/>
      <c r="C79" s="416"/>
      <c r="D79" s="105">
        <f t="shared" ref="D79:I79" si="4">D77+D78</f>
        <v>0</v>
      </c>
      <c r="E79" s="106">
        <f>E77+E78</f>
        <v>0</v>
      </c>
      <c r="F79" s="106">
        <f>F77+F78</f>
        <v>0</v>
      </c>
      <c r="G79" s="105">
        <f t="shared" si="4"/>
        <v>0</v>
      </c>
      <c r="H79" s="105">
        <f t="shared" si="4"/>
        <v>0</v>
      </c>
      <c r="I79" s="105">
        <f t="shared" si="4"/>
        <v>0</v>
      </c>
    </row>
    <row r="80" spans="1:9" ht="15.75" thickBot="1">
      <c r="A80" s="28"/>
      <c r="B80" s="412"/>
      <c r="C80" s="413"/>
      <c r="D80" s="140"/>
      <c r="E80" s="140"/>
      <c r="F80" s="140"/>
      <c r="G80" s="140"/>
      <c r="H80" s="140"/>
      <c r="I80" s="140"/>
    </row>
    <row r="98" spans="3:8">
      <c r="C98" s="66"/>
      <c r="D98" s="136"/>
      <c r="E98" s="136"/>
      <c r="F98" s="136"/>
      <c r="G98" s="136"/>
      <c r="H98" s="136"/>
    </row>
    <row r="99" spans="3:8">
      <c r="C99" s="66"/>
      <c r="D99" s="136"/>
      <c r="E99" s="136"/>
      <c r="F99" s="136"/>
      <c r="G99" s="136"/>
      <c r="H99" s="136"/>
    </row>
    <row r="100" spans="3:8">
      <c r="C100" s="64" t="s">
        <v>499</v>
      </c>
      <c r="D100" s="136"/>
      <c r="E100" s="136"/>
      <c r="F100" s="347" t="s">
        <v>520</v>
      </c>
      <c r="G100" s="347"/>
      <c r="H100" s="347"/>
    </row>
    <row r="101" spans="3:8">
      <c r="C101" s="68" t="s">
        <v>439</v>
      </c>
      <c r="D101" s="136"/>
      <c r="E101" s="136"/>
      <c r="F101" s="348" t="s">
        <v>440</v>
      </c>
      <c r="G101" s="348"/>
      <c r="H101" s="348"/>
    </row>
    <row r="102" spans="3:8">
      <c r="C102" s="66"/>
      <c r="D102" s="136"/>
      <c r="E102" s="136"/>
      <c r="F102" s="136"/>
      <c r="G102" s="136"/>
      <c r="H102" s="136"/>
    </row>
    <row r="103" spans="3:8">
      <c r="C103" s="66"/>
      <c r="D103" s="136"/>
      <c r="E103" s="136"/>
      <c r="F103" s="136"/>
      <c r="G103" s="136"/>
      <c r="H103" s="136"/>
    </row>
  </sheetData>
  <mergeCells count="89">
    <mergeCell ref="A62:C62"/>
    <mergeCell ref="A63:C63"/>
    <mergeCell ref="A64:C64"/>
    <mergeCell ref="A65:C65"/>
    <mergeCell ref="A66:C66"/>
    <mergeCell ref="A45:C45"/>
    <mergeCell ref="B25:C25"/>
    <mergeCell ref="B26:C26"/>
    <mergeCell ref="B27:C27"/>
    <mergeCell ref="B28:C28"/>
    <mergeCell ref="B31:C31"/>
    <mergeCell ref="B32:C32"/>
    <mergeCell ref="B33:C33"/>
    <mergeCell ref="B34:C34"/>
    <mergeCell ref="B35:C35"/>
    <mergeCell ref="A37:C37"/>
    <mergeCell ref="A36:C36"/>
    <mergeCell ref="A30:C30"/>
    <mergeCell ref="B38:C38"/>
    <mergeCell ref="A39:C39"/>
    <mergeCell ref="B40:C40"/>
    <mergeCell ref="B67:C67"/>
    <mergeCell ref="A48:C48"/>
    <mergeCell ref="A49:C49"/>
    <mergeCell ref="A50:C50"/>
    <mergeCell ref="A47:C47"/>
    <mergeCell ref="A56:C56"/>
    <mergeCell ref="A51:C51"/>
    <mergeCell ref="A52:C52"/>
    <mergeCell ref="A53:C53"/>
    <mergeCell ref="A54:C54"/>
    <mergeCell ref="A55:C55"/>
    <mergeCell ref="A57:C57"/>
    <mergeCell ref="A58:C58"/>
    <mergeCell ref="A59:C59"/>
    <mergeCell ref="A60:C60"/>
    <mergeCell ref="A61:C61"/>
    <mergeCell ref="B80:C80"/>
    <mergeCell ref="A78:C78"/>
    <mergeCell ref="A79:C79"/>
    <mergeCell ref="A68:C68"/>
    <mergeCell ref="B69:C69"/>
    <mergeCell ref="A70:C70"/>
    <mergeCell ref="B72:C72"/>
    <mergeCell ref="A73:C73"/>
    <mergeCell ref="B74:C74"/>
    <mergeCell ref="A77:C77"/>
    <mergeCell ref="A76:C76"/>
    <mergeCell ref="A71:C71"/>
    <mergeCell ref="F43:F44"/>
    <mergeCell ref="G43:G44"/>
    <mergeCell ref="H43:H44"/>
    <mergeCell ref="I43:I44"/>
    <mergeCell ref="D43:D44"/>
    <mergeCell ref="E43:E44"/>
    <mergeCell ref="B41:C41"/>
    <mergeCell ref="A17:C17"/>
    <mergeCell ref="B29:C29"/>
    <mergeCell ref="B19:C19"/>
    <mergeCell ref="B20:C20"/>
    <mergeCell ref="B21:C21"/>
    <mergeCell ref="B22:C22"/>
    <mergeCell ref="B23:C23"/>
    <mergeCell ref="B24:C24"/>
    <mergeCell ref="E6:E7"/>
    <mergeCell ref="A14:C14"/>
    <mergeCell ref="A15:C15"/>
    <mergeCell ref="A16:C16"/>
    <mergeCell ref="A8:C8"/>
    <mergeCell ref="A9:C9"/>
    <mergeCell ref="A10:C10"/>
    <mergeCell ref="A11:C11"/>
    <mergeCell ref="A12:C12"/>
    <mergeCell ref="F100:H100"/>
    <mergeCell ref="F101:H101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F6:F7"/>
    <mergeCell ref="G6:G7"/>
    <mergeCell ref="H6:H7"/>
    <mergeCell ref="A13:C13"/>
  </mergeCells>
  <pageMargins left="0.70866141732283472" right="0.70866141732283472" top="0.74803149606299213" bottom="0.74803149606299213" header="0.31496062992125984" footer="0.31496062992125984"/>
  <pageSetup scale="63" fitToHeight="0" orientation="portrait" r:id="rId1"/>
  <rowBreaks count="1" manualBreakCount="1">
    <brk id="6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I182"/>
  <sheetViews>
    <sheetView zoomScale="115" zoomScaleNormal="115" zoomScaleSheetLayoutView="85" workbookViewId="0">
      <selection activeCell="H159" sqref="H159"/>
    </sheetView>
  </sheetViews>
  <sheetFormatPr baseColWidth="10" defaultRowHeight="15"/>
  <cols>
    <col min="2" max="2" width="41.5703125" customWidth="1"/>
    <col min="3" max="3" width="15.140625" style="48" bestFit="1" customWidth="1"/>
    <col min="4" max="4" width="12.140625" customWidth="1"/>
    <col min="5" max="5" width="15.140625" style="48" bestFit="1" customWidth="1"/>
    <col min="6" max="7" width="14.140625" bestFit="1" customWidth="1"/>
    <col min="8" max="8" width="15.140625" bestFit="1" customWidth="1"/>
  </cols>
  <sheetData>
    <row r="1" spans="1:8">
      <c r="A1" s="389" t="s">
        <v>437</v>
      </c>
      <c r="B1" s="390"/>
      <c r="C1" s="390"/>
      <c r="D1" s="390"/>
      <c r="E1" s="390"/>
      <c r="F1" s="390"/>
      <c r="G1" s="390"/>
      <c r="H1" s="425"/>
    </row>
    <row r="2" spans="1:8">
      <c r="A2" s="383" t="s">
        <v>445</v>
      </c>
      <c r="B2" s="384"/>
      <c r="C2" s="384"/>
      <c r="D2" s="384"/>
      <c r="E2" s="384"/>
      <c r="F2" s="384"/>
      <c r="G2" s="384"/>
      <c r="H2" s="426"/>
    </row>
    <row r="3" spans="1:8">
      <c r="A3" s="383" t="s">
        <v>293</v>
      </c>
      <c r="B3" s="384"/>
      <c r="C3" s="384"/>
      <c r="D3" s="384"/>
      <c r="E3" s="384"/>
      <c r="F3" s="384"/>
      <c r="G3" s="384"/>
      <c r="H3" s="426"/>
    </row>
    <row r="4" spans="1:8">
      <c r="A4" s="383" t="str">
        <f>BP!A3</f>
        <v>Del 1 de Enero al 31 de Diciembre de 2025 (b)</v>
      </c>
      <c r="B4" s="384"/>
      <c r="C4" s="384"/>
      <c r="D4" s="384"/>
      <c r="E4" s="384"/>
      <c r="F4" s="384"/>
      <c r="G4" s="384"/>
      <c r="H4" s="426"/>
    </row>
    <row r="5" spans="1:8" ht="15.75" thickBot="1">
      <c r="A5" s="385" t="s">
        <v>0</v>
      </c>
      <c r="B5" s="386"/>
      <c r="C5" s="386"/>
      <c r="D5" s="386"/>
      <c r="E5" s="386"/>
      <c r="F5" s="386"/>
      <c r="G5" s="386"/>
      <c r="H5" s="427"/>
    </row>
    <row r="6" spans="1:8" ht="15.75" thickBot="1">
      <c r="A6" s="389" t="s">
        <v>1</v>
      </c>
      <c r="B6" s="391"/>
      <c r="C6" s="333" t="s">
        <v>294</v>
      </c>
      <c r="D6" s="334"/>
      <c r="E6" s="334"/>
      <c r="F6" s="334"/>
      <c r="G6" s="335"/>
      <c r="H6" s="330" t="s">
        <v>295</v>
      </c>
    </row>
    <row r="7" spans="1:8" ht="34.5" thickBot="1">
      <c r="A7" s="385"/>
      <c r="B7" s="393"/>
      <c r="C7" s="177" t="s">
        <v>182</v>
      </c>
      <c r="D7" s="178" t="s">
        <v>296</v>
      </c>
      <c r="E7" s="179" t="s">
        <v>297</v>
      </c>
      <c r="F7" s="180" t="s">
        <v>183</v>
      </c>
      <c r="G7" s="181" t="s">
        <v>185</v>
      </c>
      <c r="H7" s="332"/>
    </row>
    <row r="8" spans="1:8" ht="15.75" thickBot="1">
      <c r="A8" s="428" t="s">
        <v>298</v>
      </c>
      <c r="B8" s="429"/>
      <c r="C8" s="110">
        <f>SUM(C9,C17,C27,C37,C47,C57,C61,C70,C74,)</f>
        <v>381709394</v>
      </c>
      <c r="D8" s="110">
        <f>SUM(D9,D17,D27,D37,D47,D57,D61,D70,D74,)</f>
        <v>56026518</v>
      </c>
      <c r="E8" s="110">
        <f>SUM(C8:D8)</f>
        <v>437735912</v>
      </c>
      <c r="F8" s="110">
        <f>SUM(F9,F17,F27,F37,F47,F57,F61,F70,F74,)</f>
        <v>437735912</v>
      </c>
      <c r="G8" s="110">
        <f>SUM(G9,G17,G27,G37,G47,G57,G61,G70,G74,)</f>
        <v>437509439</v>
      </c>
      <c r="H8" s="160">
        <f>SUM(H9,H17,H27,H37,H47,H57,H61,H70,H74,)</f>
        <v>0</v>
      </c>
    </row>
    <row r="9" spans="1:8" s="49" customFormat="1">
      <c r="A9" s="377" t="s">
        <v>299</v>
      </c>
      <c r="B9" s="419"/>
      <c r="C9" s="110">
        <f>SUM(C10:C16)</f>
        <v>160485638</v>
      </c>
      <c r="D9" s="110">
        <f>SUM(D10:D16)</f>
        <v>15481052</v>
      </c>
      <c r="E9" s="110">
        <f>+C9+D9</f>
        <v>175966690</v>
      </c>
      <c r="F9" s="110">
        <f>SUM(F10:F16)</f>
        <v>175966690</v>
      </c>
      <c r="G9" s="110">
        <f>SUM(G10:G16)</f>
        <v>175966690</v>
      </c>
      <c r="H9" s="110">
        <f>+E9-F9</f>
        <v>0</v>
      </c>
    </row>
    <row r="10" spans="1:8">
      <c r="A10" s="424" t="s">
        <v>300</v>
      </c>
      <c r="B10" s="407"/>
      <c r="C10" s="186">
        <v>113231671</v>
      </c>
      <c r="D10" s="186">
        <v>12190534</v>
      </c>
      <c r="E10" s="186">
        <f>+C10+D10</f>
        <v>125422205</v>
      </c>
      <c r="F10" s="186">
        <v>125422205</v>
      </c>
      <c r="G10" s="186">
        <v>125422205</v>
      </c>
      <c r="H10" s="186">
        <f>+E10-F10</f>
        <v>0</v>
      </c>
    </row>
    <row r="11" spans="1:8">
      <c r="A11" s="424" t="s">
        <v>301</v>
      </c>
      <c r="B11" s="407"/>
      <c r="C11" s="186">
        <v>0</v>
      </c>
      <c r="D11" s="186">
        <v>0</v>
      </c>
      <c r="E11" s="186">
        <f t="shared" ref="E11" si="0">+C11+D11</f>
        <v>0</v>
      </c>
      <c r="F11" s="186">
        <v>0</v>
      </c>
      <c r="G11" s="186">
        <f t="shared" ref="G11" si="1">+F11</f>
        <v>0</v>
      </c>
      <c r="H11" s="186">
        <f t="shared" ref="H11" si="2">+E11-F11</f>
        <v>0</v>
      </c>
    </row>
    <row r="12" spans="1:8">
      <c r="A12" s="424" t="s">
        <v>302</v>
      </c>
      <c r="B12" s="407"/>
      <c r="C12" s="186">
        <v>15363226</v>
      </c>
      <c r="D12" s="186">
        <v>1088441</v>
      </c>
      <c r="E12" s="186">
        <f>+C12+D12</f>
        <v>16451667</v>
      </c>
      <c r="F12" s="186">
        <v>16451667</v>
      </c>
      <c r="G12" s="186">
        <v>16451667</v>
      </c>
      <c r="H12" s="186">
        <f>+E12-F12</f>
        <v>0</v>
      </c>
    </row>
    <row r="13" spans="1:8">
      <c r="A13" s="424" t="s">
        <v>303</v>
      </c>
      <c r="B13" s="407"/>
      <c r="C13" s="186">
        <v>695500</v>
      </c>
      <c r="D13" s="186">
        <v>73230</v>
      </c>
      <c r="E13" s="186">
        <f>+C13+D13</f>
        <v>768730</v>
      </c>
      <c r="F13" s="186">
        <v>768730</v>
      </c>
      <c r="G13" s="186">
        <f>F13</f>
        <v>768730</v>
      </c>
      <c r="H13" s="186">
        <f>+E13-F13</f>
        <v>0</v>
      </c>
    </row>
    <row r="14" spans="1:8">
      <c r="A14" s="424" t="s">
        <v>304</v>
      </c>
      <c r="B14" s="407"/>
      <c r="C14" s="186">
        <v>30993427</v>
      </c>
      <c r="D14" s="186">
        <v>2184966</v>
      </c>
      <c r="E14" s="186">
        <f t="shared" ref="E14:E17" si="3">+C14+D14</f>
        <v>33178393</v>
      </c>
      <c r="F14" s="186">
        <v>33178393</v>
      </c>
      <c r="G14" s="186">
        <f>F14</f>
        <v>33178393</v>
      </c>
      <c r="H14" s="186">
        <f>+E14-F14</f>
        <v>0</v>
      </c>
    </row>
    <row r="15" spans="1:8">
      <c r="A15" s="424" t="s">
        <v>305</v>
      </c>
      <c r="B15" s="407"/>
      <c r="C15" s="186">
        <v>107007</v>
      </c>
      <c r="D15" s="186">
        <v>-107007</v>
      </c>
      <c r="E15" s="186">
        <f t="shared" si="3"/>
        <v>0</v>
      </c>
      <c r="F15" s="186">
        <v>0</v>
      </c>
      <c r="G15" s="186">
        <v>0</v>
      </c>
      <c r="H15" s="186">
        <f t="shared" ref="H15" si="4">+E15-F15</f>
        <v>0</v>
      </c>
    </row>
    <row r="16" spans="1:8">
      <c r="A16" s="424" t="s">
        <v>306</v>
      </c>
      <c r="B16" s="407"/>
      <c r="C16" s="186">
        <v>94807</v>
      </c>
      <c r="D16" s="186">
        <v>50888</v>
      </c>
      <c r="E16" s="186">
        <f t="shared" si="3"/>
        <v>145695</v>
      </c>
      <c r="F16" s="186">
        <v>145695</v>
      </c>
      <c r="G16" s="186">
        <f>F16</f>
        <v>145695</v>
      </c>
      <c r="H16" s="186">
        <f>+E16-F16</f>
        <v>0</v>
      </c>
    </row>
    <row r="17" spans="1:8" s="49" customFormat="1">
      <c r="A17" s="377" t="s">
        <v>307</v>
      </c>
      <c r="B17" s="419"/>
      <c r="C17" s="185">
        <f>SUM(C18:C26)</f>
        <v>30103212</v>
      </c>
      <c r="D17" s="185">
        <f>SUM(D18:D26)</f>
        <v>-13107544</v>
      </c>
      <c r="E17" s="185">
        <f t="shared" si="3"/>
        <v>16995668</v>
      </c>
      <c r="F17" s="185">
        <f>SUM(F18:F26)</f>
        <v>16995668</v>
      </c>
      <c r="G17" s="185">
        <f>SUM(G18:G26)</f>
        <v>16995668</v>
      </c>
      <c r="H17" s="185">
        <f>+E17-F17</f>
        <v>0</v>
      </c>
    </row>
    <row r="18" spans="1:8">
      <c r="A18" s="424" t="s">
        <v>308</v>
      </c>
      <c r="B18" s="407"/>
      <c r="C18" s="186">
        <v>17433246</v>
      </c>
      <c r="D18" s="186">
        <v>-13156104</v>
      </c>
      <c r="E18" s="186">
        <f>+C18+D18</f>
        <v>4277142</v>
      </c>
      <c r="F18" s="186">
        <v>4277142</v>
      </c>
      <c r="G18" s="186">
        <f>F18</f>
        <v>4277142</v>
      </c>
      <c r="H18" s="186">
        <f t="shared" ref="H18" si="5">+E18-F18</f>
        <v>0</v>
      </c>
    </row>
    <row r="19" spans="1:8">
      <c r="A19" s="424" t="s">
        <v>309</v>
      </c>
      <c r="B19" s="407"/>
      <c r="C19" s="186">
        <v>5542983</v>
      </c>
      <c r="D19" s="186">
        <v>396640</v>
      </c>
      <c r="E19" s="186">
        <f>+C19+D19</f>
        <v>5939623</v>
      </c>
      <c r="F19" s="186">
        <v>5939623</v>
      </c>
      <c r="G19" s="186">
        <f>F19</f>
        <v>5939623</v>
      </c>
      <c r="H19" s="186">
        <f>+E19-F19</f>
        <v>0</v>
      </c>
    </row>
    <row r="20" spans="1:8">
      <c r="A20" s="424" t="s">
        <v>310</v>
      </c>
      <c r="B20" s="407"/>
      <c r="C20" s="186">
        <v>0</v>
      </c>
      <c r="D20" s="186">
        <v>0</v>
      </c>
      <c r="E20" s="186">
        <f t="shared" ref="E20:E26" si="6">+C20+D20</f>
        <v>0</v>
      </c>
      <c r="F20" s="186">
        <v>0</v>
      </c>
      <c r="G20" s="186">
        <f t="shared" ref="G20:G26" si="7">F20</f>
        <v>0</v>
      </c>
      <c r="H20" s="186">
        <f t="shared" ref="H20" si="8">+E20-F20</f>
        <v>0</v>
      </c>
    </row>
    <row r="21" spans="1:8">
      <c r="A21" s="424" t="s">
        <v>311</v>
      </c>
      <c r="B21" s="407"/>
      <c r="C21" s="186">
        <v>1454961</v>
      </c>
      <c r="D21" s="186">
        <v>-1011267</v>
      </c>
      <c r="E21" s="186">
        <f t="shared" si="6"/>
        <v>443694</v>
      </c>
      <c r="F21" s="186">
        <v>443694</v>
      </c>
      <c r="G21" s="186">
        <f t="shared" si="7"/>
        <v>443694</v>
      </c>
      <c r="H21" s="186">
        <f>+E21-F21</f>
        <v>0</v>
      </c>
    </row>
    <row r="22" spans="1:8">
      <c r="A22" s="424" t="s">
        <v>312</v>
      </c>
      <c r="B22" s="407"/>
      <c r="C22" s="186">
        <v>3641175</v>
      </c>
      <c r="D22" s="186">
        <v>-286813</v>
      </c>
      <c r="E22" s="186">
        <f t="shared" si="6"/>
        <v>3354362</v>
      </c>
      <c r="F22" s="186">
        <v>3354362</v>
      </c>
      <c r="G22" s="186">
        <f t="shared" si="7"/>
        <v>3354362</v>
      </c>
      <c r="H22" s="186">
        <f t="shared" ref="H22" si="9">+E22-F22</f>
        <v>0</v>
      </c>
    </row>
    <row r="23" spans="1:8">
      <c r="A23" s="424" t="s">
        <v>313</v>
      </c>
      <c r="B23" s="407"/>
      <c r="C23" s="186">
        <v>719357</v>
      </c>
      <c r="D23" s="186">
        <v>1909587</v>
      </c>
      <c r="E23" s="186">
        <f t="shared" si="6"/>
        <v>2628944</v>
      </c>
      <c r="F23" s="186">
        <v>2628944</v>
      </c>
      <c r="G23" s="186">
        <f t="shared" si="7"/>
        <v>2628944</v>
      </c>
      <c r="H23" s="186">
        <f>+E23-F23</f>
        <v>0</v>
      </c>
    </row>
    <row r="24" spans="1:8">
      <c r="A24" s="424" t="s">
        <v>314</v>
      </c>
      <c r="B24" s="407"/>
      <c r="C24" s="186">
        <v>107111</v>
      </c>
      <c r="D24" s="186">
        <v>-96554</v>
      </c>
      <c r="E24" s="186">
        <f t="shared" si="6"/>
        <v>10557</v>
      </c>
      <c r="F24" s="186">
        <v>10557</v>
      </c>
      <c r="G24" s="186">
        <f t="shared" si="7"/>
        <v>10557</v>
      </c>
      <c r="H24" s="186">
        <f t="shared" ref="H24:H26" si="10">+E24-F24</f>
        <v>0</v>
      </c>
    </row>
    <row r="25" spans="1:8">
      <c r="A25" s="424" t="s">
        <v>315</v>
      </c>
      <c r="B25" s="407"/>
      <c r="C25" s="186">
        <v>0</v>
      </c>
      <c r="D25" s="186">
        <v>0</v>
      </c>
      <c r="E25" s="186">
        <f t="shared" si="6"/>
        <v>0</v>
      </c>
      <c r="F25" s="186">
        <v>0</v>
      </c>
      <c r="G25" s="186">
        <f t="shared" si="7"/>
        <v>0</v>
      </c>
      <c r="H25" s="186">
        <f t="shared" si="10"/>
        <v>0</v>
      </c>
    </row>
    <row r="26" spans="1:8">
      <c r="A26" s="424" t="s">
        <v>316</v>
      </c>
      <c r="B26" s="407"/>
      <c r="C26" s="186">
        <v>1204379</v>
      </c>
      <c r="D26" s="186">
        <v>-863033</v>
      </c>
      <c r="E26" s="186">
        <f t="shared" si="6"/>
        <v>341346</v>
      </c>
      <c r="F26" s="186">
        <v>341346</v>
      </c>
      <c r="G26" s="186">
        <f t="shared" si="7"/>
        <v>341346</v>
      </c>
      <c r="H26" s="186">
        <f t="shared" si="10"/>
        <v>0</v>
      </c>
    </row>
    <row r="27" spans="1:8" s="49" customFormat="1">
      <c r="A27" s="377" t="s">
        <v>317</v>
      </c>
      <c r="B27" s="419"/>
      <c r="C27" s="185">
        <f>SUM(C28:C36)</f>
        <v>86450518</v>
      </c>
      <c r="D27" s="185">
        <f>SUM(D28:D36)</f>
        <v>-54742271</v>
      </c>
      <c r="E27" s="185">
        <f>+C27+D27</f>
        <v>31708247</v>
      </c>
      <c r="F27" s="185">
        <f>SUM(F28:F36)</f>
        <v>31708247</v>
      </c>
      <c r="G27" s="185">
        <f>SUM(G28:G36)</f>
        <v>31481774</v>
      </c>
      <c r="H27" s="185">
        <f>+E27-F27</f>
        <v>0</v>
      </c>
    </row>
    <row r="28" spans="1:8">
      <c r="A28" s="424" t="s">
        <v>318</v>
      </c>
      <c r="B28" s="407"/>
      <c r="C28" s="186">
        <v>2699804</v>
      </c>
      <c r="D28" s="186">
        <v>-1292113</v>
      </c>
      <c r="E28" s="186">
        <f t="shared" ref="E28" si="11">+C28+D28</f>
        <v>1407691</v>
      </c>
      <c r="F28" s="186">
        <v>1407691</v>
      </c>
      <c r="G28" s="186">
        <f>F28</f>
        <v>1407691</v>
      </c>
      <c r="H28" s="186">
        <f>+E28-F28</f>
        <v>0</v>
      </c>
    </row>
    <row r="29" spans="1:8">
      <c r="A29" s="424" t="s">
        <v>319</v>
      </c>
      <c r="B29" s="407"/>
      <c r="C29" s="186">
        <v>480262</v>
      </c>
      <c r="D29" s="186">
        <v>-135683</v>
      </c>
      <c r="E29" s="186">
        <f>+C29+D29</f>
        <v>344579</v>
      </c>
      <c r="F29" s="186">
        <v>344579</v>
      </c>
      <c r="G29" s="186">
        <f t="shared" ref="G29:G35" si="12">F29</f>
        <v>344579</v>
      </c>
      <c r="H29" s="186">
        <f t="shared" ref="H29:H30" si="13">+E29-F29</f>
        <v>0</v>
      </c>
    </row>
    <row r="30" spans="1:8">
      <c r="A30" s="424" t="s">
        <v>320</v>
      </c>
      <c r="B30" s="407"/>
      <c r="C30" s="186">
        <v>4044737</v>
      </c>
      <c r="D30" s="186">
        <v>4934875</v>
      </c>
      <c r="E30" s="186">
        <f t="shared" ref="E30" si="14">+C30+D30</f>
        <v>8979612</v>
      </c>
      <c r="F30" s="186">
        <v>8979612</v>
      </c>
      <c r="G30" s="186">
        <f t="shared" si="12"/>
        <v>8979612</v>
      </c>
      <c r="H30" s="186">
        <f t="shared" si="13"/>
        <v>0</v>
      </c>
    </row>
    <row r="31" spans="1:8">
      <c r="A31" s="424" t="s">
        <v>321</v>
      </c>
      <c r="B31" s="407"/>
      <c r="C31" s="186">
        <v>210180</v>
      </c>
      <c r="D31" s="186">
        <v>-147109</v>
      </c>
      <c r="E31" s="186">
        <f>+C31+D31</f>
        <v>63071</v>
      </c>
      <c r="F31" s="186">
        <v>63071</v>
      </c>
      <c r="G31" s="186">
        <f t="shared" si="12"/>
        <v>63071</v>
      </c>
      <c r="H31" s="186">
        <f>+E31-F31</f>
        <v>0</v>
      </c>
    </row>
    <row r="32" spans="1:8">
      <c r="A32" s="424" t="s">
        <v>322</v>
      </c>
      <c r="B32" s="407"/>
      <c r="C32" s="186">
        <v>4093481</v>
      </c>
      <c r="D32" s="186">
        <v>-3301459</v>
      </c>
      <c r="E32" s="186">
        <f t="shared" ref="E32:E40" si="15">+C32+D32</f>
        <v>792022</v>
      </c>
      <c r="F32" s="186">
        <v>792022</v>
      </c>
      <c r="G32" s="186">
        <f t="shared" si="12"/>
        <v>792022</v>
      </c>
      <c r="H32" s="186">
        <f t="shared" ref="H32" si="16">+E32-F32</f>
        <v>0</v>
      </c>
    </row>
    <row r="33" spans="1:8">
      <c r="A33" s="424" t="s">
        <v>323</v>
      </c>
      <c r="B33" s="407"/>
      <c r="C33" s="186">
        <v>2349113</v>
      </c>
      <c r="D33" s="186">
        <v>493371</v>
      </c>
      <c r="E33" s="186">
        <f t="shared" si="15"/>
        <v>2842484</v>
      </c>
      <c r="F33" s="186">
        <v>2842484</v>
      </c>
      <c r="G33" s="186">
        <f t="shared" si="12"/>
        <v>2842484</v>
      </c>
      <c r="H33" s="186">
        <f>+E33-F33</f>
        <v>0</v>
      </c>
    </row>
    <row r="34" spans="1:8">
      <c r="A34" s="424" t="s">
        <v>324</v>
      </c>
      <c r="B34" s="407"/>
      <c r="C34" s="186">
        <v>941143</v>
      </c>
      <c r="D34" s="186">
        <v>-696018</v>
      </c>
      <c r="E34" s="186">
        <f t="shared" si="15"/>
        <v>245125</v>
      </c>
      <c r="F34" s="186">
        <v>245125</v>
      </c>
      <c r="G34" s="186">
        <f t="shared" si="12"/>
        <v>245125</v>
      </c>
      <c r="H34" s="186">
        <f>+E34-F34</f>
        <v>0</v>
      </c>
    </row>
    <row r="35" spans="1:8">
      <c r="A35" s="424" t="s">
        <v>325</v>
      </c>
      <c r="B35" s="407"/>
      <c r="C35" s="186">
        <v>878696</v>
      </c>
      <c r="D35" s="186">
        <v>917032</v>
      </c>
      <c r="E35" s="186">
        <f t="shared" si="15"/>
        <v>1795728</v>
      </c>
      <c r="F35" s="186">
        <v>1795728</v>
      </c>
      <c r="G35" s="186">
        <f t="shared" si="12"/>
        <v>1795728</v>
      </c>
      <c r="H35" s="186">
        <f>+E35-F35</f>
        <v>0</v>
      </c>
    </row>
    <row r="36" spans="1:8">
      <c r="A36" s="424" t="s">
        <v>326</v>
      </c>
      <c r="B36" s="407"/>
      <c r="C36" s="186">
        <v>70753102</v>
      </c>
      <c r="D36" s="186">
        <v>-55515167</v>
      </c>
      <c r="E36" s="186">
        <f t="shared" si="15"/>
        <v>15237935</v>
      </c>
      <c r="F36" s="186">
        <v>15237935</v>
      </c>
      <c r="G36" s="186">
        <v>15011462</v>
      </c>
      <c r="H36" s="186">
        <f>+E36-F36</f>
        <v>0</v>
      </c>
    </row>
    <row r="37" spans="1:8" s="49" customFormat="1">
      <c r="A37" s="404" t="s">
        <v>327</v>
      </c>
      <c r="B37" s="405"/>
      <c r="C37" s="191">
        <f>SUM(C38:C46)</f>
        <v>95212800</v>
      </c>
      <c r="D37" s="191">
        <f>SUM(D38:D46)</f>
        <v>117098982</v>
      </c>
      <c r="E37" s="191">
        <f t="shared" si="15"/>
        <v>212311782</v>
      </c>
      <c r="F37" s="191">
        <f t="shared" ref="F37:G37" si="17">SUM(F38:F46)</f>
        <v>212311782</v>
      </c>
      <c r="G37" s="191">
        <f t="shared" si="17"/>
        <v>212311782</v>
      </c>
      <c r="H37" s="191">
        <f t="shared" ref="H37:H40" si="18">+E37-F37</f>
        <v>0</v>
      </c>
    </row>
    <row r="38" spans="1:8">
      <c r="A38" s="424" t="s">
        <v>328</v>
      </c>
      <c r="B38" s="407"/>
      <c r="C38" s="187">
        <v>0</v>
      </c>
      <c r="D38" s="187">
        <v>0</v>
      </c>
      <c r="E38" s="187">
        <f t="shared" si="15"/>
        <v>0</v>
      </c>
      <c r="F38" s="187">
        <v>0</v>
      </c>
      <c r="G38" s="187">
        <v>0</v>
      </c>
      <c r="H38" s="187">
        <f t="shared" si="18"/>
        <v>0</v>
      </c>
    </row>
    <row r="39" spans="1:8">
      <c r="A39" s="424" t="s">
        <v>329</v>
      </c>
      <c r="B39" s="407"/>
      <c r="C39" s="187">
        <v>0</v>
      </c>
      <c r="D39" s="187">
        <v>0</v>
      </c>
      <c r="E39" s="187">
        <f t="shared" si="15"/>
        <v>0</v>
      </c>
      <c r="F39" s="187">
        <v>0</v>
      </c>
      <c r="G39" s="187">
        <v>0</v>
      </c>
      <c r="H39" s="187">
        <f t="shared" si="18"/>
        <v>0</v>
      </c>
    </row>
    <row r="40" spans="1:8">
      <c r="A40" s="424" t="s">
        <v>330</v>
      </c>
      <c r="B40" s="407"/>
      <c r="C40" s="187">
        <v>0</v>
      </c>
      <c r="D40" s="187">
        <v>0</v>
      </c>
      <c r="E40" s="187">
        <f t="shared" si="15"/>
        <v>0</v>
      </c>
      <c r="F40" s="187">
        <v>0</v>
      </c>
      <c r="G40" s="187">
        <v>0</v>
      </c>
      <c r="H40" s="187">
        <f t="shared" si="18"/>
        <v>0</v>
      </c>
    </row>
    <row r="41" spans="1:8">
      <c r="A41" s="424" t="s">
        <v>331</v>
      </c>
      <c r="B41" s="407"/>
      <c r="C41" s="186">
        <v>95212800</v>
      </c>
      <c r="D41" s="186">
        <v>117098982</v>
      </c>
      <c r="E41" s="186">
        <f>+C41+D41</f>
        <v>212311782</v>
      </c>
      <c r="F41" s="186">
        <v>212311782</v>
      </c>
      <c r="G41" s="186">
        <f>F41</f>
        <v>212311782</v>
      </c>
      <c r="H41" s="186">
        <f>+E41-F41</f>
        <v>0</v>
      </c>
    </row>
    <row r="42" spans="1:8">
      <c r="A42" s="424" t="s">
        <v>332</v>
      </c>
      <c r="B42" s="407"/>
      <c r="C42" s="187">
        <v>0</v>
      </c>
      <c r="D42" s="187">
        <v>0</v>
      </c>
      <c r="E42" s="187">
        <f t="shared" ref="E42:E47" si="19">+C42+D42</f>
        <v>0</v>
      </c>
      <c r="F42" s="187">
        <v>0</v>
      </c>
      <c r="G42" s="187">
        <v>0</v>
      </c>
      <c r="H42" s="187">
        <f t="shared" ref="H42:H46" si="20">+E42-F42</f>
        <v>0</v>
      </c>
    </row>
    <row r="43" spans="1:8">
      <c r="A43" s="424" t="s">
        <v>333</v>
      </c>
      <c r="B43" s="407"/>
      <c r="C43" s="187">
        <v>0</v>
      </c>
      <c r="D43" s="187">
        <v>0</v>
      </c>
      <c r="E43" s="187">
        <f t="shared" si="19"/>
        <v>0</v>
      </c>
      <c r="F43" s="187">
        <v>0</v>
      </c>
      <c r="G43" s="187">
        <v>0</v>
      </c>
      <c r="H43" s="187">
        <f t="shared" si="20"/>
        <v>0</v>
      </c>
    </row>
    <row r="44" spans="1:8">
      <c r="A44" s="424" t="s">
        <v>334</v>
      </c>
      <c r="B44" s="407"/>
      <c r="C44" s="187">
        <v>0</v>
      </c>
      <c r="D44" s="187">
        <v>0</v>
      </c>
      <c r="E44" s="187">
        <f t="shared" si="19"/>
        <v>0</v>
      </c>
      <c r="F44" s="187">
        <v>0</v>
      </c>
      <c r="G44" s="187">
        <v>0</v>
      </c>
      <c r="H44" s="187">
        <f t="shared" si="20"/>
        <v>0</v>
      </c>
    </row>
    <row r="45" spans="1:8">
      <c r="A45" s="424" t="s">
        <v>335</v>
      </c>
      <c r="B45" s="407"/>
      <c r="C45" s="187">
        <v>0</v>
      </c>
      <c r="D45" s="187">
        <v>0</v>
      </c>
      <c r="E45" s="187">
        <f t="shared" si="19"/>
        <v>0</v>
      </c>
      <c r="F45" s="187">
        <v>0</v>
      </c>
      <c r="G45" s="187">
        <v>0</v>
      </c>
      <c r="H45" s="187">
        <f t="shared" si="20"/>
        <v>0</v>
      </c>
    </row>
    <row r="46" spans="1:8">
      <c r="A46" s="424" t="s">
        <v>336</v>
      </c>
      <c r="B46" s="407"/>
      <c r="C46" s="187">
        <v>0</v>
      </c>
      <c r="D46" s="187">
        <v>0</v>
      </c>
      <c r="E46" s="187">
        <f t="shared" si="19"/>
        <v>0</v>
      </c>
      <c r="F46" s="187">
        <v>0</v>
      </c>
      <c r="G46" s="187">
        <v>0</v>
      </c>
      <c r="H46" s="187">
        <f t="shared" si="20"/>
        <v>0</v>
      </c>
    </row>
    <row r="47" spans="1:8" s="49" customFormat="1">
      <c r="A47" s="404" t="s">
        <v>337</v>
      </c>
      <c r="B47" s="405"/>
      <c r="C47" s="185">
        <f>SUM(C48:C56)</f>
        <v>9457226</v>
      </c>
      <c r="D47" s="185">
        <f>SUM(D48:D56)</f>
        <v>-8703701</v>
      </c>
      <c r="E47" s="185">
        <f t="shared" si="19"/>
        <v>753525</v>
      </c>
      <c r="F47" s="185">
        <f>SUM(F48:F56)</f>
        <v>753525</v>
      </c>
      <c r="G47" s="185">
        <f t="shared" ref="G47" si="21">SUM(G48:G56)</f>
        <v>753525</v>
      </c>
      <c r="H47" s="185">
        <f>+E47-F47</f>
        <v>0</v>
      </c>
    </row>
    <row r="48" spans="1:8">
      <c r="A48" s="424" t="s">
        <v>338</v>
      </c>
      <c r="B48" s="407"/>
      <c r="C48" s="186">
        <v>8834909</v>
      </c>
      <c r="D48" s="186">
        <v>-8132750</v>
      </c>
      <c r="E48" s="186">
        <f>+C48+D48</f>
        <v>702159</v>
      </c>
      <c r="F48" s="186">
        <v>702159</v>
      </c>
      <c r="G48" s="186">
        <f>F48</f>
        <v>702159</v>
      </c>
      <c r="H48" s="186">
        <f t="shared" ref="H48:H60" si="22">+E48-F48</f>
        <v>0</v>
      </c>
    </row>
    <row r="49" spans="1:8">
      <c r="A49" s="424" t="s">
        <v>339</v>
      </c>
      <c r="B49" s="407"/>
      <c r="C49" s="186">
        <v>388911</v>
      </c>
      <c r="D49" s="186">
        <v>-379827</v>
      </c>
      <c r="E49" s="186">
        <f t="shared" ref="E49" si="23">+C49+D49</f>
        <v>9084</v>
      </c>
      <c r="F49" s="186">
        <v>9084</v>
      </c>
      <c r="G49" s="186">
        <f t="shared" ref="G49" si="24">+F49</f>
        <v>9084</v>
      </c>
      <c r="H49" s="186">
        <f t="shared" si="22"/>
        <v>0</v>
      </c>
    </row>
    <row r="50" spans="1:8">
      <c r="A50" s="424" t="s">
        <v>340</v>
      </c>
      <c r="B50" s="407"/>
      <c r="C50" s="186">
        <v>0</v>
      </c>
      <c r="D50" s="186">
        <v>0</v>
      </c>
      <c r="E50" s="186">
        <f>D50</f>
        <v>0</v>
      </c>
      <c r="F50" s="186">
        <v>0</v>
      </c>
      <c r="G50" s="186">
        <f>F50</f>
        <v>0</v>
      </c>
      <c r="H50" s="186">
        <f t="shared" si="22"/>
        <v>0</v>
      </c>
    </row>
    <row r="51" spans="1:8">
      <c r="A51" s="424" t="s">
        <v>341</v>
      </c>
      <c r="B51" s="407"/>
      <c r="C51" s="186">
        <v>0</v>
      </c>
      <c r="D51" s="186">
        <v>0</v>
      </c>
      <c r="E51" s="186">
        <v>0</v>
      </c>
      <c r="F51" s="186">
        <v>0</v>
      </c>
      <c r="G51" s="186">
        <f t="shared" ref="G51:G55" si="25">+F51</f>
        <v>0</v>
      </c>
      <c r="H51" s="186">
        <f t="shared" si="22"/>
        <v>0</v>
      </c>
    </row>
    <row r="52" spans="1:8">
      <c r="A52" s="424" t="s">
        <v>342</v>
      </c>
      <c r="B52" s="407"/>
      <c r="C52" s="186">
        <v>0</v>
      </c>
      <c r="D52" s="186">
        <v>0</v>
      </c>
      <c r="E52" s="186">
        <f t="shared" ref="E52:E55" si="26">+C52+D52</f>
        <v>0</v>
      </c>
      <c r="F52" s="186">
        <v>0</v>
      </c>
      <c r="G52" s="186">
        <f t="shared" si="25"/>
        <v>0</v>
      </c>
      <c r="H52" s="186">
        <f t="shared" si="22"/>
        <v>0</v>
      </c>
    </row>
    <row r="53" spans="1:8">
      <c r="A53" s="424" t="s">
        <v>343</v>
      </c>
      <c r="B53" s="407"/>
      <c r="C53" s="186">
        <v>233406</v>
      </c>
      <c r="D53" s="186">
        <v>-191124</v>
      </c>
      <c r="E53" s="186">
        <f t="shared" si="26"/>
        <v>42282</v>
      </c>
      <c r="F53" s="186">
        <v>42282</v>
      </c>
      <c r="G53" s="186">
        <f t="shared" si="25"/>
        <v>42282</v>
      </c>
      <c r="H53" s="186">
        <f t="shared" si="22"/>
        <v>0</v>
      </c>
    </row>
    <row r="54" spans="1:8">
      <c r="A54" s="424" t="s">
        <v>344</v>
      </c>
      <c r="B54" s="407"/>
      <c r="C54" s="186">
        <v>0</v>
      </c>
      <c r="D54" s="186">
        <v>0</v>
      </c>
      <c r="E54" s="186">
        <f t="shared" si="26"/>
        <v>0</v>
      </c>
      <c r="F54" s="186">
        <v>0</v>
      </c>
      <c r="G54" s="186">
        <f t="shared" si="25"/>
        <v>0</v>
      </c>
      <c r="H54" s="186">
        <f t="shared" si="22"/>
        <v>0</v>
      </c>
    </row>
    <row r="55" spans="1:8">
      <c r="A55" s="424" t="s">
        <v>345</v>
      </c>
      <c r="B55" s="407"/>
      <c r="C55" s="186">
        <v>0</v>
      </c>
      <c r="D55" s="186">
        <v>0</v>
      </c>
      <c r="E55" s="186">
        <f t="shared" si="26"/>
        <v>0</v>
      </c>
      <c r="F55" s="186">
        <v>0</v>
      </c>
      <c r="G55" s="186">
        <f t="shared" si="25"/>
        <v>0</v>
      </c>
      <c r="H55" s="186">
        <f t="shared" si="22"/>
        <v>0</v>
      </c>
    </row>
    <row r="56" spans="1:8">
      <c r="A56" s="424" t="s">
        <v>346</v>
      </c>
      <c r="B56" s="407"/>
      <c r="C56" s="186">
        <v>0</v>
      </c>
      <c r="D56" s="186">
        <v>0</v>
      </c>
      <c r="E56" s="186">
        <f>+C56+D56</f>
        <v>0</v>
      </c>
      <c r="F56" s="186">
        <v>0</v>
      </c>
      <c r="G56" s="186">
        <v>0</v>
      </c>
      <c r="H56" s="186">
        <f t="shared" si="22"/>
        <v>0</v>
      </c>
    </row>
    <row r="57" spans="1:8">
      <c r="A57" s="369" t="s">
        <v>347</v>
      </c>
      <c r="B57" s="421"/>
      <c r="C57" s="186">
        <f>SUM(C58:C60)</f>
        <v>0</v>
      </c>
      <c r="D57" s="186">
        <f>SUM(D58:D60)</f>
        <v>0</v>
      </c>
      <c r="E57" s="186">
        <f t="shared" ref="E57:E60" si="27">+C57+D57</f>
        <v>0</v>
      </c>
      <c r="F57" s="186">
        <f t="shared" ref="F57:G57" si="28">SUM(F58:F60)</f>
        <v>0</v>
      </c>
      <c r="G57" s="186">
        <f t="shared" si="28"/>
        <v>0</v>
      </c>
      <c r="H57" s="186">
        <f t="shared" si="22"/>
        <v>0</v>
      </c>
    </row>
    <row r="58" spans="1:8">
      <c r="A58" s="424" t="s">
        <v>348</v>
      </c>
      <c r="B58" s="407"/>
      <c r="C58" s="186">
        <v>0</v>
      </c>
      <c r="D58" s="186">
        <v>0</v>
      </c>
      <c r="E58" s="186">
        <f t="shared" si="27"/>
        <v>0</v>
      </c>
      <c r="F58" s="186">
        <v>0</v>
      </c>
      <c r="G58" s="186">
        <v>0</v>
      </c>
      <c r="H58" s="186">
        <f t="shared" si="22"/>
        <v>0</v>
      </c>
    </row>
    <row r="59" spans="1:8">
      <c r="A59" s="424" t="s">
        <v>349</v>
      </c>
      <c r="B59" s="407"/>
      <c r="C59" s="186">
        <v>0</v>
      </c>
      <c r="D59" s="186">
        <v>0</v>
      </c>
      <c r="E59" s="186">
        <f t="shared" si="27"/>
        <v>0</v>
      </c>
      <c r="F59" s="186">
        <v>0</v>
      </c>
      <c r="G59" s="186">
        <v>0</v>
      </c>
      <c r="H59" s="186">
        <f t="shared" si="22"/>
        <v>0</v>
      </c>
    </row>
    <row r="60" spans="1:8" ht="15.75" thickBot="1">
      <c r="A60" s="424" t="s">
        <v>350</v>
      </c>
      <c r="B60" s="407"/>
      <c r="C60" s="192">
        <v>0</v>
      </c>
      <c r="D60" s="192">
        <v>0</v>
      </c>
      <c r="E60" s="192">
        <f t="shared" si="27"/>
        <v>0</v>
      </c>
      <c r="F60" s="192">
        <v>0</v>
      </c>
      <c r="G60" s="192">
        <v>0</v>
      </c>
      <c r="H60" s="192">
        <f t="shared" si="22"/>
        <v>0</v>
      </c>
    </row>
    <row r="61" spans="1:8">
      <c r="A61" s="424" t="s">
        <v>351</v>
      </c>
      <c r="B61" s="432"/>
      <c r="C61" s="188">
        <f>SUM(C62:C68)</f>
        <v>0</v>
      </c>
      <c r="D61" s="188">
        <f>SUM(D62:D68)</f>
        <v>0</v>
      </c>
      <c r="E61" s="188">
        <f t="shared" ref="E61:E80" si="29">+C61+D61</f>
        <v>0</v>
      </c>
      <c r="F61" s="188">
        <f t="shared" ref="F61:G61" si="30">SUM(F62:F68)</f>
        <v>0</v>
      </c>
      <c r="G61" s="188">
        <f t="shared" si="30"/>
        <v>0</v>
      </c>
      <c r="H61" s="188">
        <f t="shared" ref="H61:H80" si="31">+E61-F61</f>
        <v>0</v>
      </c>
    </row>
    <row r="62" spans="1:8">
      <c r="A62" s="424" t="s">
        <v>352</v>
      </c>
      <c r="B62" s="432"/>
      <c r="C62" s="186">
        <v>0</v>
      </c>
      <c r="D62" s="186">
        <v>0</v>
      </c>
      <c r="E62" s="186">
        <f t="shared" si="29"/>
        <v>0</v>
      </c>
      <c r="F62" s="186">
        <v>0</v>
      </c>
      <c r="G62" s="186">
        <v>0</v>
      </c>
      <c r="H62" s="186">
        <f t="shared" si="31"/>
        <v>0</v>
      </c>
    </row>
    <row r="63" spans="1:8">
      <c r="A63" s="424" t="s">
        <v>353</v>
      </c>
      <c r="B63" s="432"/>
      <c r="C63" s="186">
        <v>0</v>
      </c>
      <c r="D63" s="186">
        <v>0</v>
      </c>
      <c r="E63" s="186">
        <f t="shared" si="29"/>
        <v>0</v>
      </c>
      <c r="F63" s="186">
        <v>0</v>
      </c>
      <c r="G63" s="186">
        <v>0</v>
      </c>
      <c r="H63" s="186">
        <f t="shared" si="31"/>
        <v>0</v>
      </c>
    </row>
    <row r="64" spans="1:8">
      <c r="A64" s="424" t="s">
        <v>354</v>
      </c>
      <c r="B64" s="432"/>
      <c r="C64" s="186">
        <v>0</v>
      </c>
      <c r="D64" s="186">
        <v>0</v>
      </c>
      <c r="E64" s="186">
        <f t="shared" si="29"/>
        <v>0</v>
      </c>
      <c r="F64" s="186">
        <v>0</v>
      </c>
      <c r="G64" s="186">
        <v>0</v>
      </c>
      <c r="H64" s="186">
        <f t="shared" si="31"/>
        <v>0</v>
      </c>
    </row>
    <row r="65" spans="1:8">
      <c r="A65" s="424" t="s">
        <v>355</v>
      </c>
      <c r="B65" s="432"/>
      <c r="C65" s="186">
        <v>0</v>
      </c>
      <c r="D65" s="186">
        <v>0</v>
      </c>
      <c r="E65" s="186">
        <f t="shared" si="29"/>
        <v>0</v>
      </c>
      <c r="F65" s="186">
        <v>0</v>
      </c>
      <c r="G65" s="186">
        <v>0</v>
      </c>
      <c r="H65" s="186">
        <f t="shared" si="31"/>
        <v>0</v>
      </c>
    </row>
    <row r="66" spans="1:8">
      <c r="A66" s="424" t="s">
        <v>356</v>
      </c>
      <c r="B66" s="432"/>
      <c r="C66" s="186">
        <v>0</v>
      </c>
      <c r="D66" s="186">
        <v>0</v>
      </c>
      <c r="E66" s="186">
        <f t="shared" si="29"/>
        <v>0</v>
      </c>
      <c r="F66" s="186">
        <v>0</v>
      </c>
      <c r="G66" s="186">
        <v>0</v>
      </c>
      <c r="H66" s="186">
        <f t="shared" si="31"/>
        <v>0</v>
      </c>
    </row>
    <row r="67" spans="1:8">
      <c r="A67" s="424" t="s">
        <v>357</v>
      </c>
      <c r="B67" s="432"/>
      <c r="C67" s="186">
        <v>0</v>
      </c>
      <c r="D67" s="186">
        <v>0</v>
      </c>
      <c r="E67" s="186">
        <f t="shared" si="29"/>
        <v>0</v>
      </c>
      <c r="F67" s="186">
        <v>0</v>
      </c>
      <c r="G67" s="186">
        <v>0</v>
      </c>
      <c r="H67" s="186">
        <f t="shared" si="31"/>
        <v>0</v>
      </c>
    </row>
    <row r="68" spans="1:8">
      <c r="A68" s="424" t="s">
        <v>358</v>
      </c>
      <c r="B68" s="432"/>
      <c r="C68" s="186">
        <v>0</v>
      </c>
      <c r="D68" s="186">
        <v>0</v>
      </c>
      <c r="E68" s="186">
        <f t="shared" si="29"/>
        <v>0</v>
      </c>
      <c r="F68" s="186">
        <v>0</v>
      </c>
      <c r="G68" s="186">
        <v>0</v>
      </c>
      <c r="H68" s="186">
        <f t="shared" si="31"/>
        <v>0</v>
      </c>
    </row>
    <row r="69" spans="1:8">
      <c r="A69" s="424" t="s">
        <v>359</v>
      </c>
      <c r="B69" s="432"/>
      <c r="C69" s="185">
        <f>SUM(C70:C72)</f>
        <v>0</v>
      </c>
      <c r="D69" s="185">
        <f>SUM(D70:D72)</f>
        <v>0</v>
      </c>
      <c r="E69" s="185">
        <f t="shared" si="29"/>
        <v>0</v>
      </c>
      <c r="F69" s="185">
        <f t="shared" ref="F69:G69" si="32">SUM(F70:F72)</f>
        <v>0</v>
      </c>
      <c r="G69" s="185">
        <f t="shared" si="32"/>
        <v>0</v>
      </c>
      <c r="H69" s="185">
        <f t="shared" si="31"/>
        <v>0</v>
      </c>
    </row>
    <row r="70" spans="1:8">
      <c r="A70" s="369" t="s">
        <v>360</v>
      </c>
      <c r="B70" s="370"/>
      <c r="C70" s="186">
        <v>0</v>
      </c>
      <c r="D70" s="186">
        <v>0</v>
      </c>
      <c r="E70" s="186">
        <f t="shared" si="29"/>
        <v>0</v>
      </c>
      <c r="F70" s="186">
        <v>0</v>
      </c>
      <c r="G70" s="186">
        <v>0</v>
      </c>
      <c r="H70" s="186">
        <f t="shared" si="31"/>
        <v>0</v>
      </c>
    </row>
    <row r="71" spans="1:8">
      <c r="A71" s="424" t="s">
        <v>361</v>
      </c>
      <c r="B71" s="432"/>
      <c r="C71" s="186">
        <v>0</v>
      </c>
      <c r="D71" s="186">
        <v>0</v>
      </c>
      <c r="E71" s="186">
        <f t="shared" si="29"/>
        <v>0</v>
      </c>
      <c r="F71" s="186">
        <v>0</v>
      </c>
      <c r="G71" s="186">
        <v>0</v>
      </c>
      <c r="H71" s="186">
        <f t="shared" si="31"/>
        <v>0</v>
      </c>
    </row>
    <row r="72" spans="1:8">
      <c r="A72" s="424" t="s">
        <v>362</v>
      </c>
      <c r="B72" s="432"/>
      <c r="C72" s="186">
        <v>0</v>
      </c>
      <c r="D72" s="186">
        <v>0</v>
      </c>
      <c r="E72" s="186">
        <f t="shared" si="29"/>
        <v>0</v>
      </c>
      <c r="F72" s="186">
        <v>0</v>
      </c>
      <c r="G72" s="186">
        <v>0</v>
      </c>
      <c r="H72" s="186">
        <f t="shared" si="31"/>
        <v>0</v>
      </c>
    </row>
    <row r="73" spans="1:8">
      <c r="A73" s="424" t="s">
        <v>363</v>
      </c>
      <c r="B73" s="432"/>
      <c r="C73" s="185">
        <f>SUM(C74:C80)</f>
        <v>0</v>
      </c>
      <c r="D73" s="185">
        <f t="shared" ref="D73" si="33">SUM(D74:D80)</f>
        <v>0</v>
      </c>
      <c r="E73" s="185">
        <f t="shared" si="29"/>
        <v>0</v>
      </c>
      <c r="F73" s="185">
        <f t="shared" ref="F73:G73" si="34">SUM(F74:F80)</f>
        <v>0</v>
      </c>
      <c r="G73" s="185">
        <f t="shared" si="34"/>
        <v>0</v>
      </c>
      <c r="H73" s="185">
        <f t="shared" si="31"/>
        <v>0</v>
      </c>
    </row>
    <row r="74" spans="1:8">
      <c r="A74" s="369" t="s">
        <v>364</v>
      </c>
      <c r="B74" s="370"/>
      <c r="C74" s="186">
        <v>0</v>
      </c>
      <c r="D74" s="186">
        <v>0</v>
      </c>
      <c r="E74" s="186">
        <f t="shared" si="29"/>
        <v>0</v>
      </c>
      <c r="F74" s="186">
        <v>0</v>
      </c>
      <c r="G74" s="186">
        <v>0</v>
      </c>
      <c r="H74" s="186">
        <f t="shared" si="31"/>
        <v>0</v>
      </c>
    </row>
    <row r="75" spans="1:8">
      <c r="A75" s="424" t="s">
        <v>365</v>
      </c>
      <c r="B75" s="432"/>
      <c r="C75" s="186">
        <v>0</v>
      </c>
      <c r="D75" s="186">
        <v>0</v>
      </c>
      <c r="E75" s="186">
        <f t="shared" si="29"/>
        <v>0</v>
      </c>
      <c r="F75" s="186">
        <v>0</v>
      </c>
      <c r="G75" s="186">
        <v>0</v>
      </c>
      <c r="H75" s="186">
        <f t="shared" si="31"/>
        <v>0</v>
      </c>
    </row>
    <row r="76" spans="1:8">
      <c r="A76" s="424" t="s">
        <v>366</v>
      </c>
      <c r="B76" s="432"/>
      <c r="C76" s="186">
        <v>0</v>
      </c>
      <c r="D76" s="186">
        <v>0</v>
      </c>
      <c r="E76" s="186">
        <f t="shared" si="29"/>
        <v>0</v>
      </c>
      <c r="F76" s="186">
        <v>0</v>
      </c>
      <c r="G76" s="186">
        <v>0</v>
      </c>
      <c r="H76" s="186">
        <f t="shared" si="31"/>
        <v>0</v>
      </c>
    </row>
    <row r="77" spans="1:8">
      <c r="A77" s="424" t="s">
        <v>367</v>
      </c>
      <c r="B77" s="432"/>
      <c r="C77" s="186">
        <v>0</v>
      </c>
      <c r="D77" s="186">
        <v>0</v>
      </c>
      <c r="E77" s="186">
        <f t="shared" si="29"/>
        <v>0</v>
      </c>
      <c r="F77" s="186">
        <v>0</v>
      </c>
      <c r="G77" s="186">
        <v>0</v>
      </c>
      <c r="H77" s="186">
        <f t="shared" si="31"/>
        <v>0</v>
      </c>
    </row>
    <row r="78" spans="1:8">
      <c r="A78" s="424" t="s">
        <v>368</v>
      </c>
      <c r="B78" s="432"/>
      <c r="C78" s="186">
        <v>0</v>
      </c>
      <c r="D78" s="186">
        <v>0</v>
      </c>
      <c r="E78" s="186">
        <f t="shared" si="29"/>
        <v>0</v>
      </c>
      <c r="F78" s="186">
        <v>0</v>
      </c>
      <c r="G78" s="186">
        <v>0</v>
      </c>
      <c r="H78" s="186">
        <f t="shared" si="31"/>
        <v>0</v>
      </c>
    </row>
    <row r="79" spans="1:8">
      <c r="A79" s="424" t="s">
        <v>369</v>
      </c>
      <c r="B79" s="432"/>
      <c r="C79" s="186">
        <v>0</v>
      </c>
      <c r="D79" s="186">
        <v>0</v>
      </c>
      <c r="E79" s="186">
        <f t="shared" si="29"/>
        <v>0</v>
      </c>
      <c r="F79" s="186">
        <v>0</v>
      </c>
      <c r="G79" s="186">
        <v>0</v>
      </c>
      <c r="H79" s="186">
        <f t="shared" si="31"/>
        <v>0</v>
      </c>
    </row>
    <row r="80" spans="1:8">
      <c r="A80" s="424" t="s">
        <v>370</v>
      </c>
      <c r="B80" s="432"/>
      <c r="C80" s="186">
        <v>0</v>
      </c>
      <c r="D80" s="186">
        <v>0</v>
      </c>
      <c r="E80" s="186">
        <f t="shared" si="29"/>
        <v>0</v>
      </c>
      <c r="F80" s="186">
        <v>0</v>
      </c>
      <c r="G80" s="186">
        <v>0</v>
      </c>
      <c r="H80" s="186">
        <f t="shared" si="31"/>
        <v>0</v>
      </c>
    </row>
    <row r="81" spans="1:8">
      <c r="A81" s="424" t="s">
        <v>371</v>
      </c>
      <c r="B81" s="432"/>
      <c r="C81" s="193">
        <v>0</v>
      </c>
      <c r="D81" s="193">
        <v>0</v>
      </c>
      <c r="E81" s="193">
        <v>0</v>
      </c>
      <c r="F81" s="193">
        <v>0</v>
      </c>
      <c r="G81" s="193">
        <v>0</v>
      </c>
      <c r="H81" s="193">
        <v>0</v>
      </c>
    </row>
    <row r="82" spans="1:8" ht="15.75" thickBot="1">
      <c r="A82" s="439"/>
      <c r="B82" s="440"/>
      <c r="C82" s="194"/>
      <c r="D82" s="195"/>
      <c r="E82" s="196"/>
      <c r="F82" s="195"/>
      <c r="G82" s="195"/>
      <c r="H82" s="195"/>
    </row>
    <row r="83" spans="1:8">
      <c r="A83" s="428"/>
      <c r="B83" s="429"/>
      <c r="C83" s="433">
        <f t="shared" ref="C83:H83" si="35">SUM(C85,C93,C103,C113,C123,C133,C137,C146,C150,)</f>
        <v>0</v>
      </c>
      <c r="D83" s="430">
        <f t="shared" si="35"/>
        <v>0</v>
      </c>
      <c r="E83" s="435">
        <f t="shared" si="35"/>
        <v>0</v>
      </c>
      <c r="F83" s="430">
        <f t="shared" si="35"/>
        <v>0</v>
      </c>
      <c r="G83" s="437">
        <f t="shared" si="35"/>
        <v>0</v>
      </c>
      <c r="H83" s="430">
        <f t="shared" si="35"/>
        <v>0</v>
      </c>
    </row>
    <row r="84" spans="1:8">
      <c r="A84" s="377" t="s">
        <v>372</v>
      </c>
      <c r="B84" s="378"/>
      <c r="C84" s="434"/>
      <c r="D84" s="431"/>
      <c r="E84" s="436"/>
      <c r="F84" s="431"/>
      <c r="G84" s="438"/>
      <c r="H84" s="431"/>
    </row>
    <row r="85" spans="1:8">
      <c r="A85" s="369" t="s">
        <v>299</v>
      </c>
      <c r="B85" s="370"/>
      <c r="C85" s="198">
        <v>0</v>
      </c>
      <c r="D85" s="193">
        <v>0</v>
      </c>
      <c r="E85" s="197">
        <v>0</v>
      </c>
      <c r="F85" s="193">
        <v>0</v>
      </c>
      <c r="G85" s="197">
        <v>0</v>
      </c>
      <c r="H85" s="193">
        <v>0</v>
      </c>
    </row>
    <row r="86" spans="1:8">
      <c r="A86" s="424" t="s">
        <v>300</v>
      </c>
      <c r="B86" s="432"/>
      <c r="C86" s="198">
        <v>0</v>
      </c>
      <c r="D86" s="198">
        <v>0</v>
      </c>
      <c r="E86" s="198">
        <v>0</v>
      </c>
      <c r="F86" s="198">
        <v>0</v>
      </c>
      <c r="G86" s="198">
        <v>0</v>
      </c>
      <c r="H86" s="193">
        <v>0</v>
      </c>
    </row>
    <row r="87" spans="1:8">
      <c r="A87" s="424" t="s">
        <v>301</v>
      </c>
      <c r="B87" s="432"/>
      <c r="C87" s="198">
        <v>0</v>
      </c>
      <c r="D87" s="198">
        <v>0</v>
      </c>
      <c r="E87" s="198">
        <v>0</v>
      </c>
      <c r="F87" s="198">
        <v>0</v>
      </c>
      <c r="G87" s="198">
        <v>0</v>
      </c>
      <c r="H87" s="193">
        <v>0</v>
      </c>
    </row>
    <row r="88" spans="1:8">
      <c r="A88" s="424" t="s">
        <v>302</v>
      </c>
      <c r="B88" s="432"/>
      <c r="C88" s="198">
        <v>0</v>
      </c>
      <c r="D88" s="198">
        <v>0</v>
      </c>
      <c r="E88" s="198">
        <v>0</v>
      </c>
      <c r="F88" s="198">
        <v>0</v>
      </c>
      <c r="G88" s="198">
        <v>0</v>
      </c>
      <c r="H88" s="193">
        <v>0</v>
      </c>
    </row>
    <row r="89" spans="1:8">
      <c r="A89" s="424" t="s">
        <v>303</v>
      </c>
      <c r="B89" s="432"/>
      <c r="C89" s="198">
        <v>0</v>
      </c>
      <c r="D89" s="198">
        <v>0</v>
      </c>
      <c r="E89" s="198">
        <v>0</v>
      </c>
      <c r="F89" s="198">
        <v>0</v>
      </c>
      <c r="G89" s="198">
        <v>0</v>
      </c>
      <c r="H89" s="193">
        <v>0</v>
      </c>
    </row>
    <row r="90" spans="1:8">
      <c r="A90" s="424" t="s">
        <v>304</v>
      </c>
      <c r="B90" s="432"/>
      <c r="C90" s="198">
        <v>0</v>
      </c>
      <c r="D90" s="198">
        <v>0</v>
      </c>
      <c r="E90" s="198">
        <v>0</v>
      </c>
      <c r="F90" s="198">
        <v>0</v>
      </c>
      <c r="G90" s="198">
        <v>0</v>
      </c>
      <c r="H90" s="193">
        <v>0</v>
      </c>
    </row>
    <row r="91" spans="1:8">
      <c r="A91" s="424" t="s">
        <v>305</v>
      </c>
      <c r="B91" s="432"/>
      <c r="C91" s="198">
        <v>0</v>
      </c>
      <c r="D91" s="198">
        <v>0</v>
      </c>
      <c r="E91" s="198">
        <v>0</v>
      </c>
      <c r="F91" s="198">
        <v>0</v>
      </c>
      <c r="G91" s="198">
        <v>0</v>
      </c>
      <c r="H91" s="193">
        <v>0</v>
      </c>
    </row>
    <row r="92" spans="1:8">
      <c r="A92" s="424" t="s">
        <v>306</v>
      </c>
      <c r="B92" s="432"/>
      <c r="C92" s="198">
        <v>0</v>
      </c>
      <c r="D92" s="198">
        <v>0</v>
      </c>
      <c r="E92" s="198">
        <v>0</v>
      </c>
      <c r="F92" s="198">
        <v>0</v>
      </c>
      <c r="G92" s="198">
        <v>0</v>
      </c>
      <c r="H92" s="193">
        <v>0</v>
      </c>
    </row>
    <row r="93" spans="1:8">
      <c r="A93" s="369" t="s">
        <v>307</v>
      </c>
      <c r="B93" s="370"/>
      <c r="C93" s="198">
        <v>0</v>
      </c>
      <c r="D93" s="193">
        <v>0</v>
      </c>
      <c r="E93" s="197">
        <v>0</v>
      </c>
      <c r="F93" s="193">
        <v>0</v>
      </c>
      <c r="G93" s="197">
        <v>0</v>
      </c>
      <c r="H93" s="193">
        <v>0</v>
      </c>
    </row>
    <row r="94" spans="1:8">
      <c r="A94" s="424" t="s">
        <v>308</v>
      </c>
      <c r="B94" s="432"/>
      <c r="C94" s="198">
        <v>0</v>
      </c>
      <c r="D94" s="198">
        <v>0</v>
      </c>
      <c r="E94" s="198">
        <v>0</v>
      </c>
      <c r="F94" s="198">
        <v>0</v>
      </c>
      <c r="G94" s="198">
        <v>0</v>
      </c>
      <c r="H94" s="193">
        <v>0</v>
      </c>
    </row>
    <row r="95" spans="1:8">
      <c r="A95" s="424" t="s">
        <v>309</v>
      </c>
      <c r="B95" s="432"/>
      <c r="C95" s="198">
        <v>0</v>
      </c>
      <c r="D95" s="198">
        <v>0</v>
      </c>
      <c r="E95" s="198">
        <v>0</v>
      </c>
      <c r="F95" s="198">
        <v>0</v>
      </c>
      <c r="G95" s="198">
        <v>0</v>
      </c>
      <c r="H95" s="193">
        <v>0</v>
      </c>
    </row>
    <row r="96" spans="1:8">
      <c r="A96" s="424" t="s">
        <v>310</v>
      </c>
      <c r="B96" s="432"/>
      <c r="C96" s="198">
        <v>0</v>
      </c>
      <c r="D96" s="198">
        <v>0</v>
      </c>
      <c r="E96" s="198">
        <v>0</v>
      </c>
      <c r="F96" s="198">
        <v>0</v>
      </c>
      <c r="G96" s="198">
        <v>0</v>
      </c>
      <c r="H96" s="193">
        <v>0</v>
      </c>
    </row>
    <row r="97" spans="1:8">
      <c r="A97" s="424" t="s">
        <v>311</v>
      </c>
      <c r="B97" s="432"/>
      <c r="C97" s="198">
        <v>0</v>
      </c>
      <c r="D97" s="198">
        <v>0</v>
      </c>
      <c r="E97" s="198">
        <v>0</v>
      </c>
      <c r="F97" s="198">
        <v>0</v>
      </c>
      <c r="G97" s="198">
        <v>0</v>
      </c>
      <c r="H97" s="193">
        <v>0</v>
      </c>
    </row>
    <row r="98" spans="1:8">
      <c r="A98" s="424" t="s">
        <v>312</v>
      </c>
      <c r="B98" s="432"/>
      <c r="C98" s="198">
        <v>0</v>
      </c>
      <c r="D98" s="198">
        <v>0</v>
      </c>
      <c r="E98" s="198">
        <v>0</v>
      </c>
      <c r="F98" s="198">
        <v>0</v>
      </c>
      <c r="G98" s="198">
        <v>0</v>
      </c>
      <c r="H98" s="193">
        <v>0</v>
      </c>
    </row>
    <row r="99" spans="1:8">
      <c r="A99" s="424" t="s">
        <v>313</v>
      </c>
      <c r="B99" s="432"/>
      <c r="C99" s="198">
        <v>0</v>
      </c>
      <c r="D99" s="198">
        <v>0</v>
      </c>
      <c r="E99" s="198">
        <v>0</v>
      </c>
      <c r="F99" s="198">
        <v>0</v>
      </c>
      <c r="G99" s="198">
        <v>0</v>
      </c>
      <c r="H99" s="193">
        <v>0</v>
      </c>
    </row>
    <row r="100" spans="1:8">
      <c r="A100" s="424" t="s">
        <v>314</v>
      </c>
      <c r="B100" s="432"/>
      <c r="C100" s="198">
        <v>0</v>
      </c>
      <c r="D100" s="198">
        <v>0</v>
      </c>
      <c r="E100" s="198">
        <v>0</v>
      </c>
      <c r="F100" s="198">
        <v>0</v>
      </c>
      <c r="G100" s="198">
        <v>0</v>
      </c>
      <c r="H100" s="193">
        <v>0</v>
      </c>
    </row>
    <row r="101" spans="1:8">
      <c r="A101" s="424" t="s">
        <v>315</v>
      </c>
      <c r="B101" s="432"/>
      <c r="C101" s="198">
        <v>0</v>
      </c>
      <c r="D101" s="198">
        <v>0</v>
      </c>
      <c r="E101" s="198">
        <v>0</v>
      </c>
      <c r="F101" s="198">
        <v>0</v>
      </c>
      <c r="G101" s="198">
        <v>0</v>
      </c>
      <c r="H101" s="193">
        <v>0</v>
      </c>
    </row>
    <row r="102" spans="1:8">
      <c r="A102" s="424" t="s">
        <v>316</v>
      </c>
      <c r="B102" s="432"/>
      <c r="C102" s="198">
        <v>0</v>
      </c>
      <c r="D102" s="198">
        <v>0</v>
      </c>
      <c r="E102" s="198">
        <v>0</v>
      </c>
      <c r="F102" s="198">
        <v>0</v>
      </c>
      <c r="G102" s="198">
        <v>0</v>
      </c>
      <c r="H102" s="193">
        <v>0</v>
      </c>
    </row>
    <row r="103" spans="1:8">
      <c r="A103" s="369" t="s">
        <v>317</v>
      </c>
      <c r="B103" s="370"/>
      <c r="C103" s="198">
        <v>0</v>
      </c>
      <c r="D103" s="193">
        <v>0</v>
      </c>
      <c r="E103" s="197">
        <v>0</v>
      </c>
      <c r="F103" s="193">
        <v>0</v>
      </c>
      <c r="G103" s="197">
        <v>0</v>
      </c>
      <c r="H103" s="193">
        <v>0</v>
      </c>
    </row>
    <row r="104" spans="1:8">
      <c r="A104" s="424" t="s">
        <v>318</v>
      </c>
      <c r="B104" s="432"/>
      <c r="C104" s="198">
        <v>0</v>
      </c>
      <c r="D104" s="198">
        <v>0</v>
      </c>
      <c r="E104" s="198">
        <v>0</v>
      </c>
      <c r="F104" s="198">
        <v>0</v>
      </c>
      <c r="G104" s="198">
        <v>0</v>
      </c>
      <c r="H104" s="193">
        <v>0</v>
      </c>
    </row>
    <row r="105" spans="1:8">
      <c r="A105" s="424" t="s">
        <v>319</v>
      </c>
      <c r="B105" s="432"/>
      <c r="C105" s="198">
        <v>0</v>
      </c>
      <c r="D105" s="198">
        <v>0</v>
      </c>
      <c r="E105" s="198">
        <v>0</v>
      </c>
      <c r="F105" s="198">
        <v>0</v>
      </c>
      <c r="G105" s="198">
        <v>0</v>
      </c>
      <c r="H105" s="193">
        <v>0</v>
      </c>
    </row>
    <row r="106" spans="1:8">
      <c r="A106" s="424" t="s">
        <v>320</v>
      </c>
      <c r="B106" s="432"/>
      <c r="C106" s="198">
        <v>0</v>
      </c>
      <c r="D106" s="198">
        <v>0</v>
      </c>
      <c r="E106" s="198">
        <v>0</v>
      </c>
      <c r="F106" s="198">
        <v>0</v>
      </c>
      <c r="G106" s="198">
        <v>0</v>
      </c>
      <c r="H106" s="193">
        <v>0</v>
      </c>
    </row>
    <row r="107" spans="1:8">
      <c r="A107" s="424" t="s">
        <v>321</v>
      </c>
      <c r="B107" s="432"/>
      <c r="C107" s="198">
        <v>0</v>
      </c>
      <c r="D107" s="198">
        <v>0</v>
      </c>
      <c r="E107" s="198">
        <v>0</v>
      </c>
      <c r="F107" s="198">
        <v>0</v>
      </c>
      <c r="G107" s="198">
        <v>0</v>
      </c>
      <c r="H107" s="193">
        <v>0</v>
      </c>
    </row>
    <row r="108" spans="1:8">
      <c r="A108" s="424" t="s">
        <v>322</v>
      </c>
      <c r="B108" s="432"/>
      <c r="C108" s="198">
        <v>0</v>
      </c>
      <c r="D108" s="198">
        <v>0</v>
      </c>
      <c r="E108" s="198">
        <v>0</v>
      </c>
      <c r="F108" s="198">
        <v>0</v>
      </c>
      <c r="G108" s="198">
        <v>0</v>
      </c>
      <c r="H108" s="193">
        <v>0</v>
      </c>
    </row>
    <row r="109" spans="1:8">
      <c r="A109" s="424" t="s">
        <v>323</v>
      </c>
      <c r="B109" s="432"/>
      <c r="C109" s="198">
        <v>0</v>
      </c>
      <c r="D109" s="198">
        <v>0</v>
      </c>
      <c r="E109" s="198">
        <v>0</v>
      </c>
      <c r="F109" s="198">
        <v>0</v>
      </c>
      <c r="G109" s="198">
        <v>0</v>
      </c>
      <c r="H109" s="193">
        <v>0</v>
      </c>
    </row>
    <row r="110" spans="1:8">
      <c r="A110" s="424" t="s">
        <v>324</v>
      </c>
      <c r="B110" s="432"/>
      <c r="C110" s="198">
        <v>0</v>
      </c>
      <c r="D110" s="198">
        <v>0</v>
      </c>
      <c r="E110" s="198">
        <v>0</v>
      </c>
      <c r="F110" s="198">
        <v>0</v>
      </c>
      <c r="G110" s="198">
        <v>0</v>
      </c>
      <c r="H110" s="193">
        <v>0</v>
      </c>
    </row>
    <row r="111" spans="1:8">
      <c r="A111" s="424" t="s">
        <v>325</v>
      </c>
      <c r="B111" s="432"/>
      <c r="C111" s="198">
        <v>0</v>
      </c>
      <c r="D111" s="198">
        <v>0</v>
      </c>
      <c r="E111" s="198">
        <v>0</v>
      </c>
      <c r="F111" s="198">
        <v>0</v>
      </c>
      <c r="G111" s="198">
        <v>0</v>
      </c>
      <c r="H111" s="193">
        <v>0</v>
      </c>
    </row>
    <row r="112" spans="1:8">
      <c r="A112" s="424" t="s">
        <v>326</v>
      </c>
      <c r="B112" s="432"/>
      <c r="C112" s="198">
        <v>0</v>
      </c>
      <c r="D112" s="198">
        <v>0</v>
      </c>
      <c r="E112" s="198">
        <v>0</v>
      </c>
      <c r="F112" s="198">
        <v>0</v>
      </c>
      <c r="G112" s="198">
        <v>0</v>
      </c>
      <c r="H112" s="193">
        <v>0</v>
      </c>
    </row>
    <row r="113" spans="1:8">
      <c r="A113" s="424" t="s">
        <v>327</v>
      </c>
      <c r="B113" s="432"/>
      <c r="C113" s="198">
        <v>0</v>
      </c>
      <c r="D113" s="193">
        <v>0</v>
      </c>
      <c r="E113" s="197">
        <v>0</v>
      </c>
      <c r="F113" s="193">
        <v>0</v>
      </c>
      <c r="G113" s="197">
        <v>0</v>
      </c>
      <c r="H113" s="193">
        <v>0</v>
      </c>
    </row>
    <row r="114" spans="1:8">
      <c r="A114" s="424" t="s">
        <v>328</v>
      </c>
      <c r="B114" s="432"/>
      <c r="C114" s="198">
        <v>0</v>
      </c>
      <c r="D114" s="198">
        <v>0</v>
      </c>
      <c r="E114" s="198">
        <v>0</v>
      </c>
      <c r="F114" s="198">
        <v>0</v>
      </c>
      <c r="G114" s="198">
        <v>0</v>
      </c>
      <c r="H114" s="193">
        <v>0</v>
      </c>
    </row>
    <row r="115" spans="1:8">
      <c r="A115" s="424" t="s">
        <v>329</v>
      </c>
      <c r="B115" s="432"/>
      <c r="C115" s="198">
        <v>0</v>
      </c>
      <c r="D115" s="198">
        <v>0</v>
      </c>
      <c r="E115" s="198">
        <v>0</v>
      </c>
      <c r="F115" s="198">
        <v>0</v>
      </c>
      <c r="G115" s="198">
        <v>0</v>
      </c>
      <c r="H115" s="193">
        <v>0</v>
      </c>
    </row>
    <row r="116" spans="1:8">
      <c r="A116" s="424" t="s">
        <v>330</v>
      </c>
      <c r="B116" s="432"/>
      <c r="C116" s="198">
        <v>0</v>
      </c>
      <c r="D116" s="198">
        <v>0</v>
      </c>
      <c r="E116" s="198">
        <v>0</v>
      </c>
      <c r="F116" s="198">
        <v>0</v>
      </c>
      <c r="G116" s="198">
        <v>0</v>
      </c>
      <c r="H116" s="193">
        <v>0</v>
      </c>
    </row>
    <row r="117" spans="1:8">
      <c r="A117" s="424" t="s">
        <v>331</v>
      </c>
      <c r="B117" s="432"/>
      <c r="C117" s="198">
        <v>0</v>
      </c>
      <c r="D117" s="198">
        <v>0</v>
      </c>
      <c r="E117" s="198">
        <v>0</v>
      </c>
      <c r="F117" s="198">
        <v>0</v>
      </c>
      <c r="G117" s="198">
        <v>0</v>
      </c>
      <c r="H117" s="193">
        <v>0</v>
      </c>
    </row>
    <row r="118" spans="1:8">
      <c r="A118" s="424" t="s">
        <v>332</v>
      </c>
      <c r="B118" s="432"/>
      <c r="C118" s="198">
        <v>0</v>
      </c>
      <c r="D118" s="198">
        <v>0</v>
      </c>
      <c r="E118" s="198">
        <v>0</v>
      </c>
      <c r="F118" s="198">
        <v>0</v>
      </c>
      <c r="G118" s="198">
        <v>0</v>
      </c>
      <c r="H118" s="193">
        <v>0</v>
      </c>
    </row>
    <row r="119" spans="1:8">
      <c r="A119" s="424" t="s">
        <v>333</v>
      </c>
      <c r="B119" s="432"/>
      <c r="C119" s="198">
        <v>0</v>
      </c>
      <c r="D119" s="198">
        <v>0</v>
      </c>
      <c r="E119" s="198">
        <v>0</v>
      </c>
      <c r="F119" s="198">
        <v>0</v>
      </c>
      <c r="G119" s="198">
        <v>0</v>
      </c>
      <c r="H119" s="193">
        <v>0</v>
      </c>
    </row>
    <row r="120" spans="1:8">
      <c r="A120" s="424" t="s">
        <v>334</v>
      </c>
      <c r="B120" s="432"/>
      <c r="C120" s="198">
        <v>0</v>
      </c>
      <c r="D120" s="198">
        <v>0</v>
      </c>
      <c r="E120" s="198">
        <v>0</v>
      </c>
      <c r="F120" s="198">
        <v>0</v>
      </c>
      <c r="G120" s="198">
        <v>0</v>
      </c>
      <c r="H120" s="193">
        <v>0</v>
      </c>
    </row>
    <row r="121" spans="1:8">
      <c r="A121" s="424" t="s">
        <v>335</v>
      </c>
      <c r="B121" s="432"/>
      <c r="C121" s="198">
        <v>0</v>
      </c>
      <c r="D121" s="198">
        <v>0</v>
      </c>
      <c r="E121" s="198">
        <v>0</v>
      </c>
      <c r="F121" s="198">
        <v>0</v>
      </c>
      <c r="G121" s="198">
        <v>0</v>
      </c>
      <c r="H121" s="193">
        <v>0</v>
      </c>
    </row>
    <row r="122" spans="1:8">
      <c r="A122" s="424" t="s">
        <v>336</v>
      </c>
      <c r="B122" s="432"/>
      <c r="C122" s="198">
        <v>0</v>
      </c>
      <c r="D122" s="198">
        <v>0</v>
      </c>
      <c r="E122" s="198">
        <v>0</v>
      </c>
      <c r="F122" s="198">
        <v>0</v>
      </c>
      <c r="G122" s="198">
        <v>0</v>
      </c>
      <c r="H122" s="193">
        <v>0</v>
      </c>
    </row>
    <row r="123" spans="1:8">
      <c r="A123" s="424" t="s">
        <v>337</v>
      </c>
      <c r="B123" s="432"/>
      <c r="C123" s="198">
        <v>0</v>
      </c>
      <c r="D123" s="193">
        <v>0</v>
      </c>
      <c r="E123" s="197">
        <v>0</v>
      </c>
      <c r="F123" s="193">
        <v>0</v>
      </c>
      <c r="G123" s="197">
        <v>0</v>
      </c>
      <c r="H123" s="193">
        <v>0</v>
      </c>
    </row>
    <row r="124" spans="1:8">
      <c r="A124" s="424" t="s">
        <v>338</v>
      </c>
      <c r="B124" s="432"/>
      <c r="C124" s="198">
        <v>0</v>
      </c>
      <c r="D124" s="198">
        <v>0</v>
      </c>
      <c r="E124" s="198">
        <v>0</v>
      </c>
      <c r="F124" s="198">
        <v>0</v>
      </c>
      <c r="G124" s="198">
        <v>0</v>
      </c>
      <c r="H124" s="193">
        <v>0</v>
      </c>
    </row>
    <row r="125" spans="1:8">
      <c r="A125" s="424" t="s">
        <v>339</v>
      </c>
      <c r="B125" s="432"/>
      <c r="C125" s="198">
        <v>0</v>
      </c>
      <c r="D125" s="198">
        <v>0</v>
      </c>
      <c r="E125" s="198">
        <v>0</v>
      </c>
      <c r="F125" s="198">
        <v>0</v>
      </c>
      <c r="G125" s="198">
        <v>0</v>
      </c>
      <c r="H125" s="193">
        <v>0</v>
      </c>
    </row>
    <row r="126" spans="1:8">
      <c r="A126" s="424" t="s">
        <v>340</v>
      </c>
      <c r="B126" s="432"/>
      <c r="C126" s="198">
        <v>0</v>
      </c>
      <c r="D126" s="198">
        <v>0</v>
      </c>
      <c r="E126" s="198">
        <v>0</v>
      </c>
      <c r="F126" s="198">
        <v>0</v>
      </c>
      <c r="G126" s="198">
        <v>0</v>
      </c>
      <c r="H126" s="193">
        <v>0</v>
      </c>
    </row>
    <row r="127" spans="1:8">
      <c r="A127" s="424" t="s">
        <v>341</v>
      </c>
      <c r="B127" s="432"/>
      <c r="C127" s="198">
        <v>0</v>
      </c>
      <c r="D127" s="198">
        <v>0</v>
      </c>
      <c r="E127" s="198">
        <v>0</v>
      </c>
      <c r="F127" s="198">
        <v>0</v>
      </c>
      <c r="G127" s="198">
        <v>0</v>
      </c>
      <c r="H127" s="193">
        <v>0</v>
      </c>
    </row>
    <row r="128" spans="1:8">
      <c r="A128" s="424" t="s">
        <v>342</v>
      </c>
      <c r="B128" s="432"/>
      <c r="C128" s="198">
        <v>0</v>
      </c>
      <c r="D128" s="198">
        <v>0</v>
      </c>
      <c r="E128" s="198">
        <v>0</v>
      </c>
      <c r="F128" s="198">
        <v>0</v>
      </c>
      <c r="G128" s="198">
        <v>0</v>
      </c>
      <c r="H128" s="193">
        <v>0</v>
      </c>
    </row>
    <row r="129" spans="1:8">
      <c r="A129" s="424" t="s">
        <v>343</v>
      </c>
      <c r="B129" s="432"/>
      <c r="C129" s="198">
        <v>0</v>
      </c>
      <c r="D129" s="198">
        <v>0</v>
      </c>
      <c r="E129" s="198">
        <v>0</v>
      </c>
      <c r="F129" s="198">
        <v>0</v>
      </c>
      <c r="G129" s="198">
        <v>0</v>
      </c>
      <c r="H129" s="193">
        <v>0</v>
      </c>
    </row>
    <row r="130" spans="1:8">
      <c r="A130" s="424" t="s">
        <v>344</v>
      </c>
      <c r="B130" s="432"/>
      <c r="C130" s="198">
        <v>0</v>
      </c>
      <c r="D130" s="198">
        <v>0</v>
      </c>
      <c r="E130" s="198">
        <v>0</v>
      </c>
      <c r="F130" s="198">
        <v>0</v>
      </c>
      <c r="G130" s="198">
        <v>0</v>
      </c>
      <c r="H130" s="193">
        <v>0</v>
      </c>
    </row>
    <row r="131" spans="1:8">
      <c r="A131" s="424" t="s">
        <v>345</v>
      </c>
      <c r="B131" s="432"/>
      <c r="C131" s="198">
        <v>0</v>
      </c>
      <c r="D131" s="198">
        <v>0</v>
      </c>
      <c r="E131" s="198">
        <v>0</v>
      </c>
      <c r="F131" s="198">
        <v>0</v>
      </c>
      <c r="G131" s="198">
        <v>0</v>
      </c>
      <c r="H131" s="193">
        <v>0</v>
      </c>
    </row>
    <row r="132" spans="1:8">
      <c r="A132" s="424" t="s">
        <v>346</v>
      </c>
      <c r="B132" s="432"/>
      <c r="C132" s="198">
        <v>0</v>
      </c>
      <c r="D132" s="198">
        <v>0</v>
      </c>
      <c r="E132" s="198">
        <v>0</v>
      </c>
      <c r="F132" s="198">
        <v>0</v>
      </c>
      <c r="G132" s="198">
        <v>0</v>
      </c>
      <c r="H132" s="193">
        <v>0</v>
      </c>
    </row>
    <row r="133" spans="1:8">
      <c r="A133" s="369" t="s">
        <v>347</v>
      </c>
      <c r="B133" s="370"/>
      <c r="C133" s="198">
        <v>0</v>
      </c>
      <c r="D133" s="193">
        <v>0</v>
      </c>
      <c r="E133" s="197">
        <v>0</v>
      </c>
      <c r="F133" s="193">
        <v>0</v>
      </c>
      <c r="G133" s="197">
        <v>0</v>
      </c>
      <c r="H133" s="193">
        <v>0</v>
      </c>
    </row>
    <row r="134" spans="1:8">
      <c r="A134" s="424" t="s">
        <v>348</v>
      </c>
      <c r="B134" s="432"/>
      <c r="C134" s="198">
        <v>0</v>
      </c>
      <c r="D134" s="198">
        <v>0</v>
      </c>
      <c r="E134" s="198">
        <v>0</v>
      </c>
      <c r="F134" s="198">
        <v>0</v>
      </c>
      <c r="G134" s="198">
        <v>0</v>
      </c>
      <c r="H134" s="193">
        <v>0</v>
      </c>
    </row>
    <row r="135" spans="1:8">
      <c r="A135" s="424" t="s">
        <v>349</v>
      </c>
      <c r="B135" s="432"/>
      <c r="C135" s="198">
        <v>0</v>
      </c>
      <c r="D135" s="198">
        <v>0</v>
      </c>
      <c r="E135" s="198">
        <v>0</v>
      </c>
      <c r="F135" s="198">
        <v>0</v>
      </c>
      <c r="G135" s="198">
        <v>0</v>
      </c>
      <c r="H135" s="193">
        <v>0</v>
      </c>
    </row>
    <row r="136" spans="1:8">
      <c r="A136" s="424" t="s">
        <v>350</v>
      </c>
      <c r="B136" s="432"/>
      <c r="C136" s="198">
        <v>0</v>
      </c>
      <c r="D136" s="198">
        <v>0</v>
      </c>
      <c r="E136" s="198">
        <v>0</v>
      </c>
      <c r="F136" s="198">
        <v>0</v>
      </c>
      <c r="G136" s="198">
        <v>0</v>
      </c>
      <c r="H136" s="193">
        <v>0</v>
      </c>
    </row>
    <row r="137" spans="1:8">
      <c r="A137" s="424" t="s">
        <v>351</v>
      </c>
      <c r="B137" s="432"/>
      <c r="C137" s="198">
        <v>0</v>
      </c>
      <c r="D137" s="193">
        <v>0</v>
      </c>
      <c r="E137" s="197">
        <v>0</v>
      </c>
      <c r="F137" s="193">
        <v>0</v>
      </c>
      <c r="G137" s="197">
        <v>0</v>
      </c>
      <c r="H137" s="193">
        <v>0</v>
      </c>
    </row>
    <row r="138" spans="1:8">
      <c r="A138" s="424" t="s">
        <v>352</v>
      </c>
      <c r="B138" s="432"/>
      <c r="C138" s="198">
        <v>0</v>
      </c>
      <c r="D138" s="198">
        <v>0</v>
      </c>
      <c r="E138" s="198">
        <v>0</v>
      </c>
      <c r="F138" s="198">
        <v>0</v>
      </c>
      <c r="G138" s="198">
        <v>0</v>
      </c>
      <c r="H138" s="193">
        <v>0</v>
      </c>
    </row>
    <row r="139" spans="1:8">
      <c r="A139" s="424" t="s">
        <v>353</v>
      </c>
      <c r="B139" s="432"/>
      <c r="C139" s="198">
        <v>0</v>
      </c>
      <c r="D139" s="198">
        <v>0</v>
      </c>
      <c r="E139" s="198">
        <v>0</v>
      </c>
      <c r="F139" s="198">
        <v>0</v>
      </c>
      <c r="G139" s="198">
        <v>0</v>
      </c>
      <c r="H139" s="193">
        <v>0</v>
      </c>
    </row>
    <row r="140" spans="1:8">
      <c r="A140" s="424" t="s">
        <v>354</v>
      </c>
      <c r="B140" s="432"/>
      <c r="C140" s="198">
        <v>0</v>
      </c>
      <c r="D140" s="198">
        <v>0</v>
      </c>
      <c r="E140" s="198">
        <v>0</v>
      </c>
      <c r="F140" s="198">
        <v>0</v>
      </c>
      <c r="G140" s="198">
        <v>0</v>
      </c>
      <c r="H140" s="193">
        <v>0</v>
      </c>
    </row>
    <row r="141" spans="1:8">
      <c r="A141" s="424" t="s">
        <v>355</v>
      </c>
      <c r="B141" s="432"/>
      <c r="C141" s="198">
        <v>0</v>
      </c>
      <c r="D141" s="198">
        <v>0</v>
      </c>
      <c r="E141" s="198">
        <v>0</v>
      </c>
      <c r="F141" s="198">
        <v>0</v>
      </c>
      <c r="G141" s="198">
        <v>0</v>
      </c>
      <c r="H141" s="193">
        <v>0</v>
      </c>
    </row>
    <row r="142" spans="1:8">
      <c r="A142" s="424" t="s">
        <v>356</v>
      </c>
      <c r="B142" s="432"/>
      <c r="C142" s="198">
        <v>0</v>
      </c>
      <c r="D142" s="198">
        <v>0</v>
      </c>
      <c r="E142" s="198">
        <v>0</v>
      </c>
      <c r="F142" s="198">
        <v>0</v>
      </c>
      <c r="G142" s="198">
        <v>0</v>
      </c>
      <c r="H142" s="193">
        <v>0</v>
      </c>
    </row>
    <row r="143" spans="1:8">
      <c r="A143" s="424" t="s">
        <v>357</v>
      </c>
      <c r="B143" s="432"/>
      <c r="C143" s="198">
        <v>0</v>
      </c>
      <c r="D143" s="198">
        <v>0</v>
      </c>
      <c r="E143" s="198">
        <v>0</v>
      </c>
      <c r="F143" s="198">
        <v>0</v>
      </c>
      <c r="G143" s="198">
        <v>0</v>
      </c>
      <c r="H143" s="193">
        <v>0</v>
      </c>
    </row>
    <row r="144" spans="1:8">
      <c r="A144" s="424" t="s">
        <v>358</v>
      </c>
      <c r="B144" s="432"/>
      <c r="C144" s="198">
        <v>0</v>
      </c>
      <c r="D144" s="198">
        <v>0</v>
      </c>
      <c r="E144" s="198">
        <v>0</v>
      </c>
      <c r="F144" s="198">
        <v>0</v>
      </c>
      <c r="G144" s="198">
        <v>0</v>
      </c>
      <c r="H144" s="193">
        <v>0</v>
      </c>
    </row>
    <row r="145" spans="1:8">
      <c r="A145" s="424" t="s">
        <v>359</v>
      </c>
      <c r="B145" s="432"/>
      <c r="C145" s="198">
        <v>0</v>
      </c>
      <c r="D145" s="198">
        <v>0</v>
      </c>
      <c r="E145" s="198">
        <v>0</v>
      </c>
      <c r="F145" s="198">
        <v>0</v>
      </c>
      <c r="G145" s="198">
        <v>0</v>
      </c>
      <c r="H145" s="193">
        <v>0</v>
      </c>
    </row>
    <row r="146" spans="1:8">
      <c r="A146" s="369" t="s">
        <v>360</v>
      </c>
      <c r="B146" s="370"/>
      <c r="C146" s="198">
        <v>0</v>
      </c>
      <c r="D146" s="193">
        <v>0</v>
      </c>
      <c r="E146" s="197">
        <v>0</v>
      </c>
      <c r="F146" s="193">
        <v>0</v>
      </c>
      <c r="G146" s="197">
        <v>0</v>
      </c>
      <c r="H146" s="193">
        <v>0</v>
      </c>
    </row>
    <row r="147" spans="1:8">
      <c r="A147" s="424" t="s">
        <v>361</v>
      </c>
      <c r="B147" s="432"/>
      <c r="C147" s="198">
        <v>0</v>
      </c>
      <c r="D147" s="198">
        <v>0</v>
      </c>
      <c r="E147" s="198">
        <v>0</v>
      </c>
      <c r="F147" s="198">
        <v>0</v>
      </c>
      <c r="G147" s="198">
        <v>0</v>
      </c>
      <c r="H147" s="193">
        <v>0</v>
      </c>
    </row>
    <row r="148" spans="1:8">
      <c r="A148" s="424" t="s">
        <v>362</v>
      </c>
      <c r="B148" s="432"/>
      <c r="C148" s="198">
        <v>0</v>
      </c>
      <c r="D148" s="198">
        <v>0</v>
      </c>
      <c r="E148" s="198">
        <v>0</v>
      </c>
      <c r="F148" s="198">
        <v>0</v>
      </c>
      <c r="G148" s="198">
        <v>0</v>
      </c>
      <c r="H148" s="193">
        <v>0</v>
      </c>
    </row>
    <row r="149" spans="1:8">
      <c r="A149" s="424" t="s">
        <v>363</v>
      </c>
      <c r="B149" s="432"/>
      <c r="C149" s="198">
        <v>0</v>
      </c>
      <c r="D149" s="198">
        <v>0</v>
      </c>
      <c r="E149" s="198">
        <v>0</v>
      </c>
      <c r="F149" s="198">
        <v>0</v>
      </c>
      <c r="G149" s="198">
        <v>0</v>
      </c>
      <c r="H149" s="193">
        <v>0</v>
      </c>
    </row>
    <row r="150" spans="1:8">
      <c r="A150" s="369" t="s">
        <v>364</v>
      </c>
      <c r="B150" s="370"/>
      <c r="C150" s="198">
        <v>0</v>
      </c>
      <c r="D150" s="193">
        <v>0</v>
      </c>
      <c r="E150" s="197">
        <v>0</v>
      </c>
      <c r="F150" s="193">
        <v>0</v>
      </c>
      <c r="G150" s="197">
        <v>0</v>
      </c>
      <c r="H150" s="193">
        <v>0</v>
      </c>
    </row>
    <row r="151" spans="1:8">
      <c r="A151" s="424" t="s">
        <v>365</v>
      </c>
      <c r="B151" s="432"/>
      <c r="C151" s="198">
        <v>0</v>
      </c>
      <c r="D151" s="198">
        <v>0</v>
      </c>
      <c r="E151" s="198">
        <v>0</v>
      </c>
      <c r="F151" s="198">
        <v>0</v>
      </c>
      <c r="G151" s="198">
        <v>0</v>
      </c>
      <c r="H151" s="193">
        <v>0</v>
      </c>
    </row>
    <row r="152" spans="1:8">
      <c r="A152" s="424" t="s">
        <v>366</v>
      </c>
      <c r="B152" s="432"/>
      <c r="C152" s="198">
        <v>0</v>
      </c>
      <c r="D152" s="198">
        <v>0</v>
      </c>
      <c r="E152" s="198">
        <v>0</v>
      </c>
      <c r="F152" s="198">
        <v>0</v>
      </c>
      <c r="G152" s="198">
        <v>0</v>
      </c>
      <c r="H152" s="193">
        <v>0</v>
      </c>
    </row>
    <row r="153" spans="1:8">
      <c r="A153" s="424" t="s">
        <v>367</v>
      </c>
      <c r="B153" s="432"/>
      <c r="C153" s="198">
        <v>0</v>
      </c>
      <c r="D153" s="198">
        <v>0</v>
      </c>
      <c r="E153" s="198">
        <v>0</v>
      </c>
      <c r="F153" s="198">
        <v>0</v>
      </c>
      <c r="G153" s="198">
        <v>0</v>
      </c>
      <c r="H153" s="193">
        <v>0</v>
      </c>
    </row>
    <row r="154" spans="1:8">
      <c r="A154" s="424" t="s">
        <v>368</v>
      </c>
      <c r="B154" s="432"/>
      <c r="C154" s="198">
        <v>0</v>
      </c>
      <c r="D154" s="198">
        <v>0</v>
      </c>
      <c r="E154" s="198">
        <v>0</v>
      </c>
      <c r="F154" s="198">
        <v>0</v>
      </c>
      <c r="G154" s="198">
        <v>0</v>
      </c>
      <c r="H154" s="193">
        <v>0</v>
      </c>
    </row>
    <row r="155" spans="1:8">
      <c r="A155" s="424" t="s">
        <v>369</v>
      </c>
      <c r="B155" s="432"/>
      <c r="C155" s="198">
        <v>0</v>
      </c>
      <c r="D155" s="198">
        <v>0</v>
      </c>
      <c r="E155" s="198">
        <v>0</v>
      </c>
      <c r="F155" s="198">
        <v>0</v>
      </c>
      <c r="G155" s="198">
        <v>0</v>
      </c>
      <c r="H155" s="193">
        <v>0</v>
      </c>
    </row>
    <row r="156" spans="1:8">
      <c r="A156" s="424" t="s">
        <v>370</v>
      </c>
      <c r="B156" s="432"/>
      <c r="C156" s="198">
        <v>0</v>
      </c>
      <c r="D156" s="198">
        <v>0</v>
      </c>
      <c r="E156" s="198">
        <v>0</v>
      </c>
      <c r="F156" s="198">
        <v>0</v>
      </c>
      <c r="G156" s="198">
        <v>0</v>
      </c>
      <c r="H156" s="193">
        <v>0</v>
      </c>
    </row>
    <row r="157" spans="1:8">
      <c r="A157" s="424" t="s">
        <v>371</v>
      </c>
      <c r="B157" s="432"/>
      <c r="C157" s="198">
        <v>0</v>
      </c>
      <c r="D157" s="198">
        <v>0</v>
      </c>
      <c r="E157" s="198">
        <v>0</v>
      </c>
      <c r="F157" s="198">
        <v>0</v>
      </c>
      <c r="G157" s="198">
        <v>0</v>
      </c>
      <c r="H157" s="193">
        <v>0</v>
      </c>
    </row>
    <row r="158" spans="1:8">
      <c r="A158" s="23"/>
      <c r="B158" s="89"/>
      <c r="C158" s="198"/>
      <c r="D158" s="199"/>
      <c r="E158" s="197"/>
      <c r="F158" s="199"/>
      <c r="G158" s="200"/>
      <c r="H158" s="199"/>
    </row>
    <row r="159" spans="1:8">
      <c r="A159" s="377" t="s">
        <v>373</v>
      </c>
      <c r="B159" s="378"/>
      <c r="C159" s="201">
        <f>SUM(C83,C8)</f>
        <v>381709394</v>
      </c>
      <c r="D159" s="202">
        <f t="shared" ref="D159:G159" si="36">SUM(D83,D8)</f>
        <v>56026518</v>
      </c>
      <c r="E159" s="203">
        <f t="shared" si="36"/>
        <v>437735912</v>
      </c>
      <c r="F159" s="202">
        <f t="shared" si="36"/>
        <v>437735912</v>
      </c>
      <c r="G159" s="203">
        <f t="shared" si="36"/>
        <v>437509439</v>
      </c>
      <c r="H159" s="202">
        <f>SUM(H83,H8)</f>
        <v>0</v>
      </c>
    </row>
    <row r="160" spans="1:8" ht="15.75" thickBot="1">
      <c r="A160" s="90"/>
      <c r="B160" s="33"/>
      <c r="C160" s="204"/>
      <c r="D160" s="205"/>
      <c r="E160" s="206"/>
      <c r="F160" s="205"/>
      <c r="G160" s="207"/>
      <c r="H160" s="205"/>
    </row>
    <row r="162" spans="1:9">
      <c r="C162" s="50"/>
      <c r="D162" s="50"/>
      <c r="E162" s="50"/>
      <c r="F162" s="51"/>
      <c r="G162" s="51"/>
      <c r="H162" s="50"/>
    </row>
    <row r="163" spans="1:9">
      <c r="A163" s="66"/>
      <c r="B163" s="66"/>
      <c r="C163" s="69"/>
      <c r="D163" s="69"/>
      <c r="E163" s="69"/>
      <c r="F163" s="70"/>
      <c r="G163" s="70"/>
      <c r="H163" s="69"/>
      <c r="I163" s="66"/>
    </row>
    <row r="164" spans="1:9">
      <c r="A164" s="66"/>
      <c r="B164" s="66"/>
      <c r="C164" s="208"/>
      <c r="D164" s="208"/>
      <c r="E164" s="208"/>
      <c r="F164" s="209"/>
      <c r="G164" s="209"/>
      <c r="H164" s="208"/>
      <c r="I164" s="66"/>
    </row>
    <row r="165" spans="1:9">
      <c r="A165" s="66"/>
      <c r="B165" s="66"/>
      <c r="C165" s="69"/>
      <c r="D165" s="69"/>
      <c r="E165" s="69"/>
      <c r="F165" s="70"/>
      <c r="G165" s="70"/>
      <c r="H165" s="69"/>
      <c r="I165" s="66"/>
    </row>
    <row r="166" spans="1:9">
      <c r="A166" s="66"/>
      <c r="B166" s="66"/>
      <c r="C166" s="69"/>
      <c r="D166" s="69"/>
      <c r="E166" s="69"/>
      <c r="F166" s="70"/>
      <c r="G166" s="70"/>
      <c r="H166" s="69"/>
      <c r="I166" s="66"/>
    </row>
    <row r="167" spans="1:9">
      <c r="A167" s="66"/>
      <c r="B167" s="66"/>
      <c r="C167" s="69"/>
      <c r="D167" s="69"/>
      <c r="E167" s="69"/>
      <c r="F167" s="70"/>
      <c r="G167" s="70"/>
      <c r="H167" s="69"/>
      <c r="I167" s="66"/>
    </row>
    <row r="168" spans="1:9">
      <c r="A168" s="66"/>
      <c r="B168" s="66"/>
      <c r="C168" s="69"/>
      <c r="D168" s="69"/>
      <c r="E168" s="69"/>
      <c r="F168" s="70"/>
      <c r="G168" s="70"/>
      <c r="H168" s="69"/>
      <c r="I168" s="66"/>
    </row>
    <row r="169" spans="1:9">
      <c r="A169" s="66"/>
      <c r="B169" s="66"/>
      <c r="C169" s="69"/>
      <c r="D169" s="69"/>
      <c r="E169" s="69"/>
      <c r="F169" s="70"/>
      <c r="G169" s="70"/>
      <c r="H169" s="69"/>
      <c r="I169" s="66"/>
    </row>
    <row r="170" spans="1:9">
      <c r="A170" s="66"/>
      <c r="B170" s="66"/>
      <c r="C170" s="69"/>
      <c r="D170" s="69"/>
      <c r="E170" s="69"/>
      <c r="F170" s="70"/>
      <c r="G170" s="70"/>
      <c r="H170" s="69"/>
      <c r="I170" s="66"/>
    </row>
    <row r="171" spans="1:9">
      <c r="A171" s="66"/>
      <c r="B171" s="66"/>
      <c r="C171" s="69"/>
      <c r="D171" s="69"/>
      <c r="E171" s="69"/>
      <c r="F171" s="70"/>
      <c r="G171" s="70"/>
      <c r="H171" s="69"/>
      <c r="I171" s="66"/>
    </row>
    <row r="172" spans="1:9">
      <c r="A172" s="66"/>
      <c r="B172" s="66"/>
      <c r="C172" s="69"/>
      <c r="D172" s="69"/>
      <c r="E172" s="69"/>
      <c r="F172" s="70"/>
      <c r="G172" s="70"/>
      <c r="H172" s="69"/>
      <c r="I172" s="66"/>
    </row>
    <row r="173" spans="1:9">
      <c r="A173" s="66"/>
      <c r="B173" s="66"/>
      <c r="C173" s="69"/>
      <c r="D173" s="69"/>
      <c r="E173" s="69"/>
      <c r="F173" s="70"/>
      <c r="G173" s="70"/>
      <c r="H173" s="69"/>
      <c r="I173" s="66"/>
    </row>
    <row r="174" spans="1:9">
      <c r="A174" s="66"/>
      <c r="B174" s="66"/>
      <c r="C174" s="69"/>
      <c r="D174" s="69"/>
      <c r="E174" s="69"/>
      <c r="F174" s="70"/>
      <c r="G174" s="70"/>
      <c r="H174" s="69"/>
      <c r="I174" s="66"/>
    </row>
    <row r="175" spans="1:9">
      <c r="A175" s="66"/>
      <c r="B175" s="66"/>
      <c r="C175" s="69"/>
      <c r="D175" s="69"/>
      <c r="E175" s="69"/>
      <c r="F175" s="70"/>
      <c r="G175" s="70"/>
      <c r="H175" s="69"/>
      <c r="I175" s="66"/>
    </row>
    <row r="176" spans="1:9">
      <c r="A176" s="66"/>
      <c r="B176" s="66"/>
      <c r="C176" s="71"/>
      <c r="D176" s="66"/>
      <c r="E176" s="71"/>
      <c r="F176" s="69"/>
      <c r="G176" s="69"/>
      <c r="H176" s="66"/>
      <c r="I176" s="66"/>
    </row>
    <row r="177" spans="1:9">
      <c r="A177" s="66"/>
      <c r="B177" s="67" t="s">
        <v>499</v>
      </c>
      <c r="C177" s="71"/>
      <c r="D177" s="66"/>
      <c r="E177" s="313" t="s">
        <v>520</v>
      </c>
      <c r="F177" s="313"/>
      <c r="G177" s="313"/>
      <c r="H177" s="66"/>
      <c r="I177" s="66"/>
    </row>
    <row r="178" spans="1:9">
      <c r="A178" s="66"/>
      <c r="B178" s="68" t="s">
        <v>439</v>
      </c>
      <c r="C178" s="71"/>
      <c r="D178" s="66"/>
      <c r="E178" s="312" t="s">
        <v>440</v>
      </c>
      <c r="F178" s="312"/>
      <c r="G178" s="312"/>
      <c r="H178" s="66"/>
      <c r="I178" s="66"/>
    </row>
    <row r="179" spans="1:9">
      <c r="A179" s="66"/>
      <c r="B179" s="66"/>
      <c r="C179" s="71"/>
      <c r="D179" s="66"/>
      <c r="E179" s="71"/>
      <c r="F179" s="66"/>
      <c r="G179" s="66"/>
      <c r="H179" s="66"/>
      <c r="I179" s="66"/>
    </row>
    <row r="180" spans="1:9">
      <c r="A180" s="66"/>
      <c r="B180" s="66"/>
      <c r="C180" s="71"/>
      <c r="D180" s="66"/>
      <c r="E180" s="71"/>
      <c r="F180" s="66"/>
      <c r="G180" s="66"/>
      <c r="H180" s="66"/>
      <c r="I180" s="66"/>
    </row>
    <row r="181" spans="1:9">
      <c r="A181" s="66"/>
      <c r="B181" s="66"/>
      <c r="C181" s="71"/>
      <c r="D181" s="66"/>
      <c r="E181" s="71"/>
      <c r="F181" s="66"/>
      <c r="G181" s="66"/>
      <c r="H181" s="66"/>
      <c r="I181" s="66"/>
    </row>
    <row r="182" spans="1:9">
      <c r="A182" s="66"/>
      <c r="B182" s="66"/>
      <c r="C182" s="71"/>
      <c r="D182" s="66"/>
      <c r="E182" s="71"/>
      <c r="F182" s="66"/>
      <c r="G182" s="66"/>
      <c r="H182" s="66"/>
      <c r="I182" s="66"/>
    </row>
  </sheetData>
  <mergeCells count="167">
    <mergeCell ref="A155:B155"/>
    <mergeCell ref="A156:B156"/>
    <mergeCell ref="A157:B157"/>
    <mergeCell ref="A148:B148"/>
    <mergeCell ref="A149:B149"/>
    <mergeCell ref="A151:B151"/>
    <mergeCell ref="A152:B152"/>
    <mergeCell ref="A153:B153"/>
    <mergeCell ref="A154:B154"/>
    <mergeCell ref="A150:B150"/>
    <mergeCell ref="A141:B141"/>
    <mergeCell ref="A142:B142"/>
    <mergeCell ref="A143:B143"/>
    <mergeCell ref="A144:B144"/>
    <mergeCell ref="A145:B145"/>
    <mergeCell ref="A147:B147"/>
    <mergeCell ref="A134:B134"/>
    <mergeCell ref="A135:B135"/>
    <mergeCell ref="A136:B136"/>
    <mergeCell ref="A138:B138"/>
    <mergeCell ref="A139:B139"/>
    <mergeCell ref="A140:B140"/>
    <mergeCell ref="A127:B127"/>
    <mergeCell ref="A128:B128"/>
    <mergeCell ref="A129:B129"/>
    <mergeCell ref="A130:B130"/>
    <mergeCell ref="A131:B131"/>
    <mergeCell ref="A132:B132"/>
    <mergeCell ref="A120:B120"/>
    <mergeCell ref="A121:B121"/>
    <mergeCell ref="A122:B122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07:B107"/>
    <mergeCell ref="A108:B108"/>
    <mergeCell ref="A109:B109"/>
    <mergeCell ref="A110:B110"/>
    <mergeCell ref="A111:B111"/>
    <mergeCell ref="A112:B112"/>
    <mergeCell ref="A105:B105"/>
    <mergeCell ref="A106:B106"/>
    <mergeCell ref="A94:B94"/>
    <mergeCell ref="A95:B95"/>
    <mergeCell ref="A96:B96"/>
    <mergeCell ref="A97:B97"/>
    <mergeCell ref="A98:B98"/>
    <mergeCell ref="A99:B99"/>
    <mergeCell ref="A114:B114"/>
    <mergeCell ref="A53:B53"/>
    <mergeCell ref="A54:B54"/>
    <mergeCell ref="A55:B55"/>
    <mergeCell ref="A56:B56"/>
    <mergeCell ref="A58:B58"/>
    <mergeCell ref="A59:B59"/>
    <mergeCell ref="A79:B79"/>
    <mergeCell ref="A80:B80"/>
    <mergeCell ref="A81:B81"/>
    <mergeCell ref="A72:B72"/>
    <mergeCell ref="A73:B73"/>
    <mergeCell ref="A75:B75"/>
    <mergeCell ref="A76:B76"/>
    <mergeCell ref="A77:B77"/>
    <mergeCell ref="A78:B78"/>
    <mergeCell ref="A46:B46"/>
    <mergeCell ref="A48:B48"/>
    <mergeCell ref="A49:B49"/>
    <mergeCell ref="A50:B50"/>
    <mergeCell ref="A51:B51"/>
    <mergeCell ref="A52:B52"/>
    <mergeCell ref="A40:B40"/>
    <mergeCell ref="A41:B41"/>
    <mergeCell ref="A42:B42"/>
    <mergeCell ref="A43:B43"/>
    <mergeCell ref="A44:B44"/>
    <mergeCell ref="A45:B45"/>
    <mergeCell ref="A133:B133"/>
    <mergeCell ref="A137:B137"/>
    <mergeCell ref="A146:B146"/>
    <mergeCell ref="A70:B70"/>
    <mergeCell ref="A74:B74"/>
    <mergeCell ref="A82:B82"/>
    <mergeCell ref="A83:B83"/>
    <mergeCell ref="A60:B60"/>
    <mergeCell ref="A62:B62"/>
    <mergeCell ref="A63:B63"/>
    <mergeCell ref="A64:B64"/>
    <mergeCell ref="A65:B65"/>
    <mergeCell ref="A66:B66"/>
    <mergeCell ref="A67:B67"/>
    <mergeCell ref="A68:B68"/>
    <mergeCell ref="A69:B69"/>
    <mergeCell ref="A71:B71"/>
    <mergeCell ref="A86:B86"/>
    <mergeCell ref="A87:B87"/>
    <mergeCell ref="A88:B88"/>
    <mergeCell ref="A100:B100"/>
    <mergeCell ref="A101:B101"/>
    <mergeCell ref="A102:B102"/>
    <mergeCell ref="A104:B104"/>
    <mergeCell ref="A159:B159"/>
    <mergeCell ref="A10:B10"/>
    <mergeCell ref="A11:B11"/>
    <mergeCell ref="A12:B12"/>
    <mergeCell ref="A13:B13"/>
    <mergeCell ref="A14:B14"/>
    <mergeCell ref="H83:H84"/>
    <mergeCell ref="A85:B85"/>
    <mergeCell ref="A93:B93"/>
    <mergeCell ref="A103:B103"/>
    <mergeCell ref="A113:B113"/>
    <mergeCell ref="A123:B123"/>
    <mergeCell ref="A89:B89"/>
    <mergeCell ref="A90:B90"/>
    <mergeCell ref="A91:B91"/>
    <mergeCell ref="A92:B92"/>
    <mergeCell ref="A84:B84"/>
    <mergeCell ref="C83:C84"/>
    <mergeCell ref="D83:D84"/>
    <mergeCell ref="E83:E84"/>
    <mergeCell ref="F83:F84"/>
    <mergeCell ref="G83:G84"/>
    <mergeCell ref="A57:B57"/>
    <mergeCell ref="A61:B61"/>
    <mergeCell ref="A24:B24"/>
    <mergeCell ref="A25:B25"/>
    <mergeCell ref="A33:B33"/>
    <mergeCell ref="A34:B34"/>
    <mergeCell ref="A35:B35"/>
    <mergeCell ref="A36:B36"/>
    <mergeCell ref="A38:B38"/>
    <mergeCell ref="A39:B39"/>
    <mergeCell ref="A26:B26"/>
    <mergeCell ref="A28:B28"/>
    <mergeCell ref="A29:B29"/>
    <mergeCell ref="A30:B30"/>
    <mergeCell ref="A31:B31"/>
    <mergeCell ref="A32:B32"/>
    <mergeCell ref="E177:G177"/>
    <mergeCell ref="E178:G178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47:B47"/>
    <mergeCell ref="A15:B15"/>
    <mergeCell ref="A16:B16"/>
    <mergeCell ref="A18:B18"/>
    <mergeCell ref="A19:B19"/>
    <mergeCell ref="A20:B20"/>
    <mergeCell ref="A21:B21"/>
    <mergeCell ref="A22:B22"/>
    <mergeCell ref="A23:B23"/>
  </mergeCells>
  <pageMargins left="0.70866141732283472" right="0.70866141732283472" top="0.74803149606299213" bottom="0.74803149606299213" header="0.31496062992125984" footer="0.31496062992125984"/>
  <pageSetup scale="64" fitToHeight="0" orientation="portrait" r:id="rId1"/>
  <rowBreaks count="2" manualBreakCount="2">
    <brk id="69" max="16383" man="1"/>
    <brk id="1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H46"/>
  <sheetViews>
    <sheetView zoomScaleNormal="100" workbookViewId="0">
      <selection activeCell="D18" sqref="D18"/>
    </sheetView>
  </sheetViews>
  <sheetFormatPr baseColWidth="10" defaultRowHeight="15"/>
  <cols>
    <col min="1" max="1" width="42" customWidth="1"/>
    <col min="2" max="2" width="16.28515625" bestFit="1" customWidth="1"/>
    <col min="3" max="3" width="12.28515625" customWidth="1"/>
    <col min="4" max="7" width="16.28515625" bestFit="1" customWidth="1"/>
  </cols>
  <sheetData>
    <row r="1" spans="1:7">
      <c r="A1" s="339" t="s">
        <v>437</v>
      </c>
      <c r="B1" s="447"/>
      <c r="C1" s="447"/>
      <c r="D1" s="447"/>
      <c r="E1" s="447"/>
      <c r="F1" s="447"/>
      <c r="G1" s="340"/>
    </row>
    <row r="2" spans="1:7">
      <c r="A2" s="448" t="s">
        <v>446</v>
      </c>
      <c r="B2" s="449"/>
      <c r="C2" s="449"/>
      <c r="D2" s="449"/>
      <c r="E2" s="449"/>
      <c r="F2" s="449"/>
      <c r="G2" s="450"/>
    </row>
    <row r="3" spans="1:7">
      <c r="A3" s="448" t="s">
        <v>374</v>
      </c>
      <c r="B3" s="449"/>
      <c r="C3" s="449"/>
      <c r="D3" s="449"/>
      <c r="E3" s="449"/>
      <c r="F3" s="449"/>
      <c r="G3" s="450"/>
    </row>
    <row r="4" spans="1:7">
      <c r="A4" s="448" t="str">
        <f>BP!A3</f>
        <v>Del 1 de Enero al 31 de Diciembre de 2025 (b)</v>
      </c>
      <c r="B4" s="449"/>
      <c r="C4" s="449"/>
      <c r="D4" s="449"/>
      <c r="E4" s="449"/>
      <c r="F4" s="449"/>
      <c r="G4" s="450"/>
    </row>
    <row r="5" spans="1:7" ht="15.75" thickBot="1">
      <c r="A5" s="341" t="s">
        <v>0</v>
      </c>
      <c r="B5" s="451"/>
      <c r="C5" s="451"/>
      <c r="D5" s="451"/>
      <c r="E5" s="451"/>
      <c r="F5" s="451"/>
      <c r="G5" s="342"/>
    </row>
    <row r="6" spans="1:7" ht="15.75" thickBot="1">
      <c r="A6" s="330" t="s">
        <v>1</v>
      </c>
      <c r="B6" s="336" t="s">
        <v>294</v>
      </c>
      <c r="C6" s="337"/>
      <c r="D6" s="337"/>
      <c r="E6" s="337"/>
      <c r="F6" s="337"/>
      <c r="G6" s="330" t="s">
        <v>295</v>
      </c>
    </row>
    <row r="7" spans="1:7" ht="23.25" thickBot="1">
      <c r="A7" s="332"/>
      <c r="B7" s="182" t="s">
        <v>182</v>
      </c>
      <c r="C7" s="178" t="s">
        <v>226</v>
      </c>
      <c r="D7" s="182" t="s">
        <v>227</v>
      </c>
      <c r="E7" s="178" t="s">
        <v>183</v>
      </c>
      <c r="F7" s="182" t="s">
        <v>200</v>
      </c>
      <c r="G7" s="332"/>
    </row>
    <row r="8" spans="1:7">
      <c r="A8" s="2" t="s">
        <v>375</v>
      </c>
      <c r="B8" s="442">
        <f t="shared" ref="B8:G8" si="0">SUM(B11:B17)</f>
        <v>381709394</v>
      </c>
      <c r="C8" s="444">
        <f t="shared" si="0"/>
        <v>56026518</v>
      </c>
      <c r="D8" s="442">
        <f t="shared" si="0"/>
        <v>437735912</v>
      </c>
      <c r="E8" s="444">
        <f t="shared" si="0"/>
        <v>437735912</v>
      </c>
      <c r="F8" s="442">
        <f t="shared" si="0"/>
        <v>437509439</v>
      </c>
      <c r="G8" s="442">
        <f t="shared" si="0"/>
        <v>0</v>
      </c>
    </row>
    <row r="9" spans="1:7">
      <c r="A9" s="2" t="s">
        <v>376</v>
      </c>
      <c r="B9" s="443"/>
      <c r="C9" s="445"/>
      <c r="D9" s="443"/>
      <c r="E9" s="445"/>
      <c r="F9" s="443"/>
      <c r="G9" s="443"/>
    </row>
    <row r="10" spans="1:7">
      <c r="A10" s="5" t="s">
        <v>377</v>
      </c>
      <c r="B10" s="92">
        <v>0</v>
      </c>
      <c r="C10" s="94">
        <v>0</v>
      </c>
      <c r="D10" s="92">
        <v>0</v>
      </c>
      <c r="E10" s="94">
        <v>0</v>
      </c>
      <c r="F10" s="92">
        <v>0</v>
      </c>
      <c r="G10" s="92">
        <v>0</v>
      </c>
    </row>
    <row r="11" spans="1:7">
      <c r="A11" s="5" t="s">
        <v>378</v>
      </c>
      <c r="B11" s="97">
        <v>381709394</v>
      </c>
      <c r="C11" s="98">
        <v>56026518</v>
      </c>
      <c r="D11" s="97">
        <f>B11+C11</f>
        <v>437735912</v>
      </c>
      <c r="E11" s="98">
        <f>D11</f>
        <v>437735912</v>
      </c>
      <c r="F11" s="97">
        <v>437509439</v>
      </c>
      <c r="G11" s="97">
        <f>D11-E11</f>
        <v>0</v>
      </c>
    </row>
    <row r="12" spans="1:7">
      <c r="A12" s="34" t="s">
        <v>379</v>
      </c>
      <c r="B12" s="92">
        <v>0</v>
      </c>
      <c r="C12" s="94">
        <v>0</v>
      </c>
      <c r="D12" s="92">
        <v>0</v>
      </c>
      <c r="E12" s="94">
        <v>0</v>
      </c>
      <c r="F12" s="92">
        <v>0</v>
      </c>
      <c r="G12" s="92">
        <v>0</v>
      </c>
    </row>
    <row r="13" spans="1:7">
      <c r="A13" s="5" t="s">
        <v>380</v>
      </c>
      <c r="B13" s="92">
        <v>0</v>
      </c>
      <c r="C13" s="94">
        <v>0</v>
      </c>
      <c r="D13" s="92">
        <v>0</v>
      </c>
      <c r="E13" s="94">
        <v>0</v>
      </c>
      <c r="F13" s="92">
        <v>0</v>
      </c>
      <c r="G13" s="92">
        <v>0</v>
      </c>
    </row>
    <row r="14" spans="1:7">
      <c r="A14" s="34" t="s">
        <v>381</v>
      </c>
      <c r="B14" s="92">
        <v>0</v>
      </c>
      <c r="C14" s="94">
        <v>0</v>
      </c>
      <c r="D14" s="92">
        <v>0</v>
      </c>
      <c r="E14" s="94">
        <v>0</v>
      </c>
      <c r="F14" s="92">
        <v>0</v>
      </c>
      <c r="G14" s="92">
        <v>0</v>
      </c>
    </row>
    <row r="15" spans="1:7">
      <c r="A15" s="5" t="s">
        <v>382</v>
      </c>
      <c r="B15" s="92">
        <v>0</v>
      </c>
      <c r="C15" s="94">
        <v>0</v>
      </c>
      <c r="D15" s="92">
        <v>0</v>
      </c>
      <c r="E15" s="94">
        <v>0</v>
      </c>
      <c r="F15" s="92">
        <v>0</v>
      </c>
      <c r="G15" s="92">
        <v>0</v>
      </c>
    </row>
    <row r="16" spans="1:7">
      <c r="A16" s="34" t="s">
        <v>383</v>
      </c>
      <c r="B16" s="92">
        <v>0</v>
      </c>
      <c r="C16" s="94">
        <v>0</v>
      </c>
      <c r="D16" s="92">
        <v>0</v>
      </c>
      <c r="E16" s="94">
        <v>0</v>
      </c>
      <c r="F16" s="92">
        <v>0</v>
      </c>
      <c r="G16" s="92">
        <v>0</v>
      </c>
    </row>
    <row r="17" spans="1:7">
      <c r="A17" s="5" t="s">
        <v>384</v>
      </c>
      <c r="B17" s="92">
        <v>0</v>
      </c>
      <c r="C17" s="94">
        <v>0</v>
      </c>
      <c r="D17" s="92">
        <v>0</v>
      </c>
      <c r="E17" s="94">
        <v>0</v>
      </c>
      <c r="F17" s="92">
        <v>0</v>
      </c>
      <c r="G17" s="92">
        <v>0</v>
      </c>
    </row>
    <row r="18" spans="1:7">
      <c r="A18" s="34"/>
      <c r="B18" s="92"/>
      <c r="C18" s="94"/>
      <c r="D18" s="92"/>
      <c r="E18" s="94"/>
      <c r="F18" s="92"/>
      <c r="G18" s="92"/>
    </row>
    <row r="19" spans="1:7">
      <c r="A19" s="35" t="s">
        <v>385</v>
      </c>
      <c r="B19" s="441">
        <f t="shared" ref="B19:G19" si="1">SUM(B21:B28)</f>
        <v>0</v>
      </c>
      <c r="C19" s="446">
        <f t="shared" si="1"/>
        <v>0</v>
      </c>
      <c r="D19" s="441">
        <f t="shared" si="1"/>
        <v>0</v>
      </c>
      <c r="E19" s="446">
        <f t="shared" si="1"/>
        <v>0</v>
      </c>
      <c r="F19" s="441">
        <f t="shared" si="1"/>
        <v>0</v>
      </c>
      <c r="G19" s="441">
        <f t="shared" si="1"/>
        <v>0</v>
      </c>
    </row>
    <row r="20" spans="1:7">
      <c r="A20" s="10" t="s">
        <v>386</v>
      </c>
      <c r="B20" s="441"/>
      <c r="C20" s="446"/>
      <c r="D20" s="441"/>
      <c r="E20" s="446"/>
      <c r="F20" s="441"/>
      <c r="G20" s="441"/>
    </row>
    <row r="21" spans="1:7">
      <c r="A21" s="34" t="s">
        <v>377</v>
      </c>
      <c r="B21" s="92">
        <v>0</v>
      </c>
      <c r="C21" s="94">
        <v>0</v>
      </c>
      <c r="D21" s="92">
        <v>0</v>
      </c>
      <c r="E21" s="94">
        <v>0</v>
      </c>
      <c r="F21" s="92">
        <v>0</v>
      </c>
      <c r="G21" s="92">
        <v>0</v>
      </c>
    </row>
    <row r="22" spans="1:7">
      <c r="A22" s="5" t="s">
        <v>378</v>
      </c>
      <c r="B22" s="92">
        <v>0</v>
      </c>
      <c r="C22" s="94">
        <v>0</v>
      </c>
      <c r="D22" s="92">
        <v>0</v>
      </c>
      <c r="E22" s="94">
        <v>0</v>
      </c>
      <c r="F22" s="92">
        <v>0</v>
      </c>
      <c r="G22" s="92">
        <v>0</v>
      </c>
    </row>
    <row r="23" spans="1:7">
      <c r="A23" s="34" t="s">
        <v>379</v>
      </c>
      <c r="B23" s="92">
        <v>0</v>
      </c>
      <c r="C23" s="94">
        <v>0</v>
      </c>
      <c r="D23" s="92">
        <v>0</v>
      </c>
      <c r="E23" s="94">
        <v>0</v>
      </c>
      <c r="F23" s="92">
        <v>0</v>
      </c>
      <c r="G23" s="92">
        <v>0</v>
      </c>
    </row>
    <row r="24" spans="1:7">
      <c r="A24" s="5" t="s">
        <v>380</v>
      </c>
      <c r="B24" s="92">
        <v>0</v>
      </c>
      <c r="C24" s="94">
        <v>0</v>
      </c>
      <c r="D24" s="92">
        <v>0</v>
      </c>
      <c r="E24" s="94">
        <v>0</v>
      </c>
      <c r="F24" s="92">
        <v>0</v>
      </c>
      <c r="G24" s="92">
        <v>0</v>
      </c>
    </row>
    <row r="25" spans="1:7">
      <c r="A25" s="34" t="s">
        <v>381</v>
      </c>
      <c r="B25" s="92">
        <v>0</v>
      </c>
      <c r="C25" s="94">
        <v>0</v>
      </c>
      <c r="D25" s="92">
        <v>0</v>
      </c>
      <c r="E25" s="94">
        <v>0</v>
      </c>
      <c r="F25" s="92">
        <v>0</v>
      </c>
      <c r="G25" s="92">
        <v>0</v>
      </c>
    </row>
    <row r="26" spans="1:7">
      <c r="A26" s="5" t="s">
        <v>382</v>
      </c>
      <c r="B26" s="92">
        <v>0</v>
      </c>
      <c r="C26" s="94">
        <v>0</v>
      </c>
      <c r="D26" s="92">
        <v>0</v>
      </c>
      <c r="E26" s="94">
        <v>0</v>
      </c>
      <c r="F26" s="92">
        <v>0</v>
      </c>
      <c r="G26" s="92">
        <v>0</v>
      </c>
    </row>
    <row r="27" spans="1:7">
      <c r="A27" s="34" t="s">
        <v>383</v>
      </c>
      <c r="B27" s="92">
        <v>0</v>
      </c>
      <c r="C27" s="94">
        <v>0</v>
      </c>
      <c r="D27" s="92">
        <v>0</v>
      </c>
      <c r="E27" s="94">
        <v>0</v>
      </c>
      <c r="F27" s="92">
        <v>0</v>
      </c>
      <c r="G27" s="92">
        <v>0</v>
      </c>
    </row>
    <row r="28" spans="1:7">
      <c r="A28" s="5" t="s">
        <v>384</v>
      </c>
      <c r="B28" s="92">
        <v>0</v>
      </c>
      <c r="C28" s="94">
        <v>0</v>
      </c>
      <c r="D28" s="92">
        <v>0</v>
      </c>
      <c r="E28" s="94">
        <v>0</v>
      </c>
      <c r="F28" s="92">
        <v>0</v>
      </c>
      <c r="G28" s="92">
        <v>0</v>
      </c>
    </row>
    <row r="29" spans="1:7">
      <c r="A29" s="36"/>
      <c r="B29" s="92"/>
      <c r="C29" s="94"/>
      <c r="D29" s="92"/>
      <c r="E29" s="94"/>
      <c r="F29" s="92"/>
      <c r="G29" s="92"/>
    </row>
    <row r="30" spans="1:7">
      <c r="A30" s="37" t="s">
        <v>373</v>
      </c>
      <c r="B30" s="99">
        <f t="shared" ref="B30:G30" si="2">SUM(B19,B8)</f>
        <v>381709394</v>
      </c>
      <c r="C30" s="100">
        <f>SUM(C19,C8)</f>
        <v>56026518</v>
      </c>
      <c r="D30" s="99">
        <f>SUM(D19,D8)</f>
        <v>437735912</v>
      </c>
      <c r="E30" s="100">
        <f t="shared" si="2"/>
        <v>437735912</v>
      </c>
      <c r="F30" s="99">
        <f t="shared" si="2"/>
        <v>437509439</v>
      </c>
      <c r="G30" s="99">
        <f t="shared" si="2"/>
        <v>0</v>
      </c>
    </row>
    <row r="31" spans="1:7" ht="15.75" thickBot="1">
      <c r="A31" s="9"/>
      <c r="B31" s="93"/>
      <c r="C31" s="77"/>
      <c r="D31" s="93"/>
      <c r="E31" s="77"/>
      <c r="F31" s="93"/>
      <c r="G31" s="93"/>
    </row>
    <row r="33" spans="1:8">
      <c r="B33" s="161"/>
      <c r="C33" s="161"/>
      <c r="D33" s="161"/>
      <c r="E33" s="161"/>
      <c r="F33" s="161"/>
      <c r="G33" s="161"/>
    </row>
    <row r="34" spans="1:8">
      <c r="B34" s="210"/>
      <c r="C34" s="210"/>
      <c r="D34" s="210"/>
      <c r="E34" s="210"/>
      <c r="F34" s="210"/>
      <c r="G34" s="210"/>
    </row>
    <row r="43" spans="1:8">
      <c r="A43" s="66"/>
      <c r="B43" s="66"/>
      <c r="C43" s="66"/>
      <c r="D43" s="66"/>
      <c r="E43" s="66"/>
      <c r="F43" s="66"/>
      <c r="G43" s="66"/>
      <c r="H43" s="66"/>
    </row>
    <row r="44" spans="1:8">
      <c r="A44" s="67" t="s">
        <v>499</v>
      </c>
      <c r="B44" s="66"/>
      <c r="C44" s="66"/>
      <c r="D44" s="66"/>
      <c r="E44" s="313" t="s">
        <v>520</v>
      </c>
      <c r="F44" s="313"/>
      <c r="G44" s="313"/>
      <c r="H44" s="66"/>
    </row>
    <row r="45" spans="1:8">
      <c r="A45" s="68" t="s">
        <v>439</v>
      </c>
      <c r="B45" s="66"/>
      <c r="C45" s="66"/>
      <c r="D45" s="66"/>
      <c r="E45" s="312" t="s">
        <v>440</v>
      </c>
      <c r="F45" s="312"/>
      <c r="G45" s="312"/>
      <c r="H45" s="66"/>
    </row>
    <row r="46" spans="1:8">
      <c r="A46" s="66"/>
      <c r="B46" s="66"/>
      <c r="C46" s="66"/>
      <c r="D46" s="66"/>
      <c r="E46" s="66"/>
      <c r="F46" s="66"/>
      <c r="G46" s="66"/>
      <c r="H46" s="66"/>
    </row>
  </sheetData>
  <mergeCells count="22">
    <mergeCell ref="F19:F20"/>
    <mergeCell ref="A1:G1"/>
    <mergeCell ref="A2:G2"/>
    <mergeCell ref="A3:G3"/>
    <mergeCell ref="A4:G4"/>
    <mergeCell ref="A5:G5"/>
    <mergeCell ref="E44:G44"/>
    <mergeCell ref="E45:G45"/>
    <mergeCell ref="A6:A7"/>
    <mergeCell ref="B6:F6"/>
    <mergeCell ref="G6:G7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</mergeCells>
  <pageMargins left="0.7" right="0.7" top="0.75" bottom="0.75" header="0.3" footer="0.3"/>
  <pageSetup scale="8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K105"/>
  <sheetViews>
    <sheetView zoomScaleNormal="100" zoomScaleSheetLayoutView="115" workbookViewId="0">
      <selection activeCell="D10" sqref="D10"/>
    </sheetView>
  </sheetViews>
  <sheetFormatPr baseColWidth="10" defaultRowHeight="15"/>
  <cols>
    <col min="2" max="2" width="41" customWidth="1"/>
    <col min="4" max="4" width="12.42578125" customWidth="1"/>
  </cols>
  <sheetData>
    <row r="1" spans="1:8">
      <c r="A1" s="389" t="s">
        <v>437</v>
      </c>
      <c r="B1" s="390"/>
      <c r="C1" s="390"/>
      <c r="D1" s="390"/>
      <c r="E1" s="390"/>
      <c r="F1" s="390"/>
      <c r="G1" s="390"/>
      <c r="H1" s="425"/>
    </row>
    <row r="2" spans="1:8">
      <c r="A2" s="383" t="s">
        <v>447</v>
      </c>
      <c r="B2" s="384"/>
      <c r="C2" s="384"/>
      <c r="D2" s="384"/>
      <c r="E2" s="384"/>
      <c r="F2" s="384"/>
      <c r="G2" s="384"/>
      <c r="H2" s="426"/>
    </row>
    <row r="3" spans="1:8">
      <c r="A3" s="383" t="s">
        <v>387</v>
      </c>
      <c r="B3" s="384"/>
      <c r="C3" s="384"/>
      <c r="D3" s="384"/>
      <c r="E3" s="384"/>
      <c r="F3" s="384"/>
      <c r="G3" s="384"/>
      <c r="H3" s="426"/>
    </row>
    <row r="4" spans="1:8">
      <c r="A4" s="383" t="str">
        <f>BP!A3</f>
        <v>Del 1 de Enero al 31 de Diciembre de 2025 (b)</v>
      </c>
      <c r="B4" s="384"/>
      <c r="C4" s="384"/>
      <c r="D4" s="384"/>
      <c r="E4" s="384"/>
      <c r="F4" s="384"/>
      <c r="G4" s="384"/>
      <c r="H4" s="426"/>
    </row>
    <row r="5" spans="1:8" ht="15.75" thickBot="1">
      <c r="A5" s="385" t="s">
        <v>0</v>
      </c>
      <c r="B5" s="386"/>
      <c r="C5" s="386"/>
      <c r="D5" s="386"/>
      <c r="E5" s="386"/>
      <c r="F5" s="386"/>
      <c r="G5" s="386"/>
      <c r="H5" s="427"/>
    </row>
    <row r="6" spans="1:8" ht="15.75" thickBot="1">
      <c r="A6" s="389" t="s">
        <v>1</v>
      </c>
      <c r="B6" s="391"/>
      <c r="C6" s="336" t="s">
        <v>294</v>
      </c>
      <c r="D6" s="337"/>
      <c r="E6" s="337"/>
      <c r="F6" s="337"/>
      <c r="G6" s="338"/>
      <c r="H6" s="330" t="s">
        <v>295</v>
      </c>
    </row>
    <row r="7" spans="1:8" ht="23.25" thickBot="1">
      <c r="A7" s="385"/>
      <c r="B7" s="393"/>
      <c r="C7" s="168" t="s">
        <v>182</v>
      </c>
      <c r="D7" s="168" t="s">
        <v>296</v>
      </c>
      <c r="E7" s="168" t="s">
        <v>297</v>
      </c>
      <c r="F7" s="168" t="s">
        <v>183</v>
      </c>
      <c r="G7" s="168" t="s">
        <v>200</v>
      </c>
      <c r="H7" s="332"/>
    </row>
    <row r="8" spans="1:8">
      <c r="A8" s="324"/>
      <c r="B8" s="452"/>
      <c r="C8" s="14"/>
      <c r="D8" s="14"/>
      <c r="E8" s="14"/>
      <c r="F8" s="14"/>
      <c r="G8" s="14"/>
      <c r="H8" s="14"/>
    </row>
    <row r="9" spans="1:8" ht="16.5" customHeight="1">
      <c r="A9" s="326" t="s">
        <v>388</v>
      </c>
      <c r="B9" s="453"/>
      <c r="C9" s="101">
        <f>SUM(C10,C20,C29,C40)</f>
        <v>381709394</v>
      </c>
      <c r="D9" s="101">
        <f t="shared" ref="D9:H9" si="0">SUM(D10,D20,D29,D40)</f>
        <v>56026518</v>
      </c>
      <c r="E9" s="101">
        <f t="shared" si="0"/>
        <v>437735912</v>
      </c>
      <c r="F9" s="101">
        <f t="shared" si="0"/>
        <v>437735912</v>
      </c>
      <c r="G9" s="101">
        <f t="shared" si="0"/>
        <v>437509439</v>
      </c>
      <c r="H9" s="101">
        <f t="shared" si="0"/>
        <v>0</v>
      </c>
    </row>
    <row r="10" spans="1:8">
      <c r="A10" s="404" t="s">
        <v>389</v>
      </c>
      <c r="B10" s="406"/>
      <c r="C10" s="102">
        <f>SUM(C11:C18)</f>
        <v>381709394</v>
      </c>
      <c r="D10" s="102">
        <f t="shared" ref="D10:H10" si="1">SUM(D11:D18)</f>
        <v>56026518</v>
      </c>
      <c r="E10" s="102">
        <f t="shared" si="1"/>
        <v>437735912</v>
      </c>
      <c r="F10" s="102">
        <f t="shared" si="1"/>
        <v>437735912</v>
      </c>
      <c r="G10" s="102">
        <f t="shared" si="1"/>
        <v>437509439</v>
      </c>
      <c r="H10" s="102">
        <f t="shared" si="1"/>
        <v>0</v>
      </c>
    </row>
    <row r="11" spans="1:8">
      <c r="A11" s="23"/>
      <c r="B11" s="27" t="s">
        <v>390</v>
      </c>
      <c r="C11" s="103">
        <f>'EAEPED (b)'!B11</f>
        <v>381709394</v>
      </c>
      <c r="D11" s="103">
        <f>+'EAEPED (b)'!C11</f>
        <v>56026518</v>
      </c>
      <c r="E11" s="103">
        <f>+C11+D11</f>
        <v>437735912</v>
      </c>
      <c r="F11" s="103">
        <f>+'EAEPED (b)'!E11</f>
        <v>437735912</v>
      </c>
      <c r="G11" s="103">
        <f>+'EAEPED (b)'!F11</f>
        <v>437509439</v>
      </c>
      <c r="H11" s="103">
        <f>E11-F11</f>
        <v>0</v>
      </c>
    </row>
    <row r="12" spans="1:8">
      <c r="A12" s="23"/>
      <c r="B12" s="27" t="s">
        <v>391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8">
      <c r="A13" s="23"/>
      <c r="B13" s="27" t="s">
        <v>392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</row>
    <row r="14" spans="1:8">
      <c r="A14" s="23"/>
      <c r="B14" s="27" t="s">
        <v>393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8">
      <c r="A15" s="23"/>
      <c r="B15" s="27" t="s">
        <v>394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8">
      <c r="A16" s="23"/>
      <c r="B16" s="27" t="s">
        <v>395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>
      <c r="A17" s="23"/>
      <c r="B17" s="27" t="s">
        <v>396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</row>
    <row r="18" spans="1:8">
      <c r="A18" s="23"/>
      <c r="B18" s="27" t="s">
        <v>397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</row>
    <row r="19" spans="1:8">
      <c r="A19" s="38"/>
      <c r="B19" s="39"/>
      <c r="C19" s="21"/>
      <c r="D19" s="21"/>
      <c r="E19" s="21"/>
      <c r="F19" s="21"/>
      <c r="G19" s="21"/>
      <c r="H19" s="21"/>
    </row>
    <row r="20" spans="1:8">
      <c r="A20" s="404" t="s">
        <v>398</v>
      </c>
      <c r="B20" s="406"/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</row>
    <row r="21" spans="1:8">
      <c r="A21" s="23"/>
      <c r="B21" s="27" t="s">
        <v>399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</row>
    <row r="22" spans="1:8">
      <c r="A22" s="23"/>
      <c r="B22" s="27" t="s">
        <v>400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</row>
    <row r="23" spans="1:8">
      <c r="A23" s="23"/>
      <c r="B23" s="27" t="s">
        <v>401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</row>
    <row r="24" spans="1:8">
      <c r="A24" s="23"/>
      <c r="B24" s="27" t="s">
        <v>402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</row>
    <row r="25" spans="1:8">
      <c r="A25" s="23"/>
      <c r="B25" s="27" t="s">
        <v>403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8">
      <c r="A26" s="23"/>
      <c r="B26" s="27" t="s">
        <v>404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</row>
    <row r="27" spans="1:8">
      <c r="A27" s="23"/>
      <c r="B27" s="27" t="s">
        <v>405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</row>
    <row r="28" spans="1:8">
      <c r="A28" s="38"/>
      <c r="B28" s="39"/>
      <c r="C28" s="21"/>
      <c r="D28" s="21"/>
      <c r="E28" s="21"/>
      <c r="F28" s="21"/>
      <c r="G28" s="21"/>
      <c r="H28" s="21"/>
    </row>
    <row r="29" spans="1:8">
      <c r="A29" s="404" t="s">
        <v>406</v>
      </c>
      <c r="B29" s="406"/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>
      <c r="A30" s="454" t="s">
        <v>407</v>
      </c>
      <c r="B30" s="455"/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8">
      <c r="A31" s="23"/>
      <c r="B31" s="27" t="s">
        <v>408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</row>
    <row r="32" spans="1:8">
      <c r="A32" s="23"/>
      <c r="B32" s="27" t="s">
        <v>409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</row>
    <row r="33" spans="1:8">
      <c r="A33" s="23"/>
      <c r="B33" s="27" t="s">
        <v>410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</row>
    <row r="34" spans="1:8">
      <c r="A34" s="23"/>
      <c r="B34" s="27" t="s">
        <v>411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</row>
    <row r="35" spans="1:8">
      <c r="A35" s="23"/>
      <c r="B35" s="27" t="s">
        <v>412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</row>
    <row r="36" spans="1:8">
      <c r="A36" s="23"/>
      <c r="B36" s="27" t="s">
        <v>413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</row>
    <row r="37" spans="1:8">
      <c r="A37" s="23"/>
      <c r="B37" s="27" t="s">
        <v>414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</row>
    <row r="38" spans="1:8">
      <c r="A38" s="23"/>
      <c r="B38" s="27" t="s">
        <v>415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</row>
    <row r="39" spans="1:8">
      <c r="A39" s="38"/>
      <c r="B39" s="39"/>
      <c r="C39" s="21"/>
      <c r="D39" s="21"/>
      <c r="E39" s="21"/>
      <c r="F39" s="21"/>
      <c r="G39" s="21"/>
      <c r="H39" s="21"/>
    </row>
    <row r="40" spans="1:8">
      <c r="A40" s="404" t="s">
        <v>416</v>
      </c>
      <c r="B40" s="406"/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</row>
    <row r="41" spans="1:8">
      <c r="A41" s="454" t="s">
        <v>417</v>
      </c>
      <c r="B41" s="455"/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</row>
    <row r="42" spans="1:8">
      <c r="A42" s="424" t="s">
        <v>418</v>
      </c>
      <c r="B42" s="432"/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</row>
    <row r="43" spans="1:8">
      <c r="A43" s="23"/>
      <c r="B43" s="27" t="s">
        <v>419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</row>
    <row r="44" spans="1:8">
      <c r="A44" s="23"/>
      <c r="B44" s="27" t="s">
        <v>420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</row>
    <row r="45" spans="1:8">
      <c r="A45" s="38"/>
      <c r="B45" s="39"/>
      <c r="C45" s="21"/>
      <c r="D45" s="21"/>
      <c r="E45" s="21"/>
      <c r="F45" s="21"/>
      <c r="G45" s="21"/>
      <c r="H45" s="21"/>
    </row>
    <row r="46" spans="1:8">
      <c r="A46" s="404" t="s">
        <v>421</v>
      </c>
      <c r="B46" s="406"/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</row>
    <row r="47" spans="1:8">
      <c r="A47" s="404" t="s">
        <v>389</v>
      </c>
      <c r="B47" s="406"/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</row>
    <row r="48" spans="1:8">
      <c r="A48" s="23"/>
      <c r="B48" s="27" t="s">
        <v>390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</row>
    <row r="49" spans="1:8">
      <c r="A49" s="23"/>
      <c r="B49" s="27" t="s">
        <v>391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</row>
    <row r="50" spans="1:8">
      <c r="A50" s="23"/>
      <c r="B50" s="27" t="s">
        <v>392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</row>
    <row r="51" spans="1:8">
      <c r="A51" s="23"/>
      <c r="B51" s="27" t="s">
        <v>393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</row>
    <row r="52" spans="1:8">
      <c r="A52" s="23"/>
      <c r="B52" s="27" t="s">
        <v>394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</row>
    <row r="53" spans="1:8">
      <c r="A53" s="23"/>
      <c r="B53" s="27" t="s">
        <v>395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</row>
    <row r="54" spans="1:8">
      <c r="A54" s="23"/>
      <c r="B54" s="27" t="s">
        <v>396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</row>
    <row r="55" spans="1:8">
      <c r="A55" s="23"/>
      <c r="B55" s="27" t="s">
        <v>397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</row>
    <row r="56" spans="1:8">
      <c r="A56" s="38"/>
      <c r="B56" s="39"/>
      <c r="C56" s="21"/>
      <c r="D56" s="21"/>
      <c r="E56" s="21"/>
      <c r="F56" s="21"/>
      <c r="G56" s="21"/>
      <c r="H56" s="21"/>
    </row>
    <row r="57" spans="1:8">
      <c r="A57" s="404" t="s">
        <v>398</v>
      </c>
      <c r="B57" s="406"/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</row>
    <row r="58" spans="1:8">
      <c r="A58" s="23"/>
      <c r="B58" s="27" t="s">
        <v>399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</row>
    <row r="59" spans="1:8">
      <c r="A59" s="23"/>
      <c r="B59" s="27" t="s">
        <v>400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</row>
    <row r="60" spans="1:8">
      <c r="A60" s="23"/>
      <c r="B60" s="27" t="s">
        <v>401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</row>
    <row r="61" spans="1:8">
      <c r="A61" s="23"/>
      <c r="B61" s="27" t="s">
        <v>402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</row>
    <row r="62" spans="1:8">
      <c r="A62" s="23"/>
      <c r="B62" s="27" t="s">
        <v>403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</row>
    <row r="63" spans="1:8">
      <c r="A63" s="23"/>
      <c r="B63" s="27" t="s">
        <v>404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</row>
    <row r="64" spans="1:8">
      <c r="A64" s="23"/>
      <c r="B64" s="27" t="s">
        <v>405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</row>
    <row r="65" spans="1:8">
      <c r="A65" s="38"/>
      <c r="B65" s="39"/>
      <c r="C65" s="21"/>
      <c r="D65" s="21"/>
      <c r="E65" s="21"/>
      <c r="F65" s="21"/>
      <c r="G65" s="21"/>
      <c r="H65" s="21"/>
    </row>
    <row r="66" spans="1:8">
      <c r="A66" s="404" t="s">
        <v>406</v>
      </c>
      <c r="B66" s="406"/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</row>
    <row r="67" spans="1:8">
      <c r="A67" s="454" t="s">
        <v>407</v>
      </c>
      <c r="B67" s="455"/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</row>
    <row r="68" spans="1:8">
      <c r="A68" s="23"/>
      <c r="B68" s="27" t="s">
        <v>408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</row>
    <row r="69" spans="1:8">
      <c r="A69" s="23"/>
      <c r="B69" s="27" t="s">
        <v>409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</row>
    <row r="70" spans="1:8">
      <c r="A70" s="23"/>
      <c r="B70" s="27" t="s">
        <v>410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</row>
    <row r="71" spans="1:8">
      <c r="A71" s="23"/>
      <c r="B71" s="27" t="s">
        <v>411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</row>
    <row r="72" spans="1:8">
      <c r="A72" s="23"/>
      <c r="B72" s="27" t="s">
        <v>412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</row>
    <row r="73" spans="1:8">
      <c r="A73" s="23"/>
      <c r="B73" s="27" t="s">
        <v>413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</row>
    <row r="74" spans="1:8">
      <c r="A74" s="23"/>
      <c r="B74" s="27" t="s">
        <v>414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</row>
    <row r="75" spans="1:8">
      <c r="A75" s="23"/>
      <c r="B75" s="27" t="s">
        <v>415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</row>
    <row r="76" spans="1:8">
      <c r="A76" s="38"/>
      <c r="B76" s="39"/>
      <c r="C76" s="21"/>
      <c r="D76" s="21"/>
      <c r="E76" s="21"/>
      <c r="F76" s="21"/>
      <c r="G76" s="21"/>
      <c r="H76" s="21"/>
    </row>
    <row r="77" spans="1:8">
      <c r="A77" s="404" t="s">
        <v>416</v>
      </c>
      <c r="B77" s="406"/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</row>
    <row r="78" spans="1:8">
      <c r="A78" s="454" t="s">
        <v>417</v>
      </c>
      <c r="B78" s="455"/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</row>
    <row r="79" spans="1:8">
      <c r="A79" s="424" t="s">
        <v>418</v>
      </c>
      <c r="B79" s="432"/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</row>
    <row r="80" spans="1:8">
      <c r="A80" s="23"/>
      <c r="B80" s="27" t="s">
        <v>419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</row>
    <row r="81" spans="1:8">
      <c r="A81" s="23"/>
      <c r="B81" s="27" t="s">
        <v>420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</row>
    <row r="82" spans="1:8">
      <c r="A82" s="38"/>
      <c r="B82" s="39"/>
      <c r="C82" s="21"/>
      <c r="D82" s="21"/>
      <c r="E82" s="21"/>
      <c r="F82" s="21"/>
      <c r="G82" s="21"/>
      <c r="H82" s="21"/>
    </row>
    <row r="83" spans="1:8">
      <c r="A83" s="404" t="s">
        <v>373</v>
      </c>
      <c r="B83" s="406"/>
      <c r="C83" s="102">
        <f t="shared" ref="C83:H83" si="2">SUM(C46,C9)</f>
        <v>381709394</v>
      </c>
      <c r="D83" s="102">
        <f>SUM(D46,D9)</f>
        <v>56026518</v>
      </c>
      <c r="E83" s="102">
        <f>SUM(E46,E9)</f>
        <v>437735912</v>
      </c>
      <c r="F83" s="102">
        <f t="shared" si="2"/>
        <v>437735912</v>
      </c>
      <c r="G83" s="102">
        <f t="shared" si="2"/>
        <v>437509439</v>
      </c>
      <c r="H83" s="102">
        <f t="shared" si="2"/>
        <v>0</v>
      </c>
    </row>
    <row r="84" spans="1:8" ht="15.75" thickBot="1">
      <c r="A84" s="40"/>
      <c r="B84" s="41"/>
      <c r="C84" s="22"/>
      <c r="D84" s="22"/>
      <c r="E84" s="22"/>
      <c r="F84" s="22"/>
      <c r="G84" s="22"/>
      <c r="H84" s="22"/>
    </row>
    <row r="99" spans="1:11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</row>
    <row r="100" spans="1:11">
      <c r="A100" s="66"/>
      <c r="B100" s="67" t="s">
        <v>499</v>
      </c>
      <c r="C100" s="66"/>
      <c r="D100" s="66"/>
      <c r="E100" s="313" t="s">
        <v>520</v>
      </c>
      <c r="F100" s="313"/>
      <c r="G100" s="313"/>
      <c r="H100" s="66"/>
      <c r="I100" s="66"/>
      <c r="J100" s="66"/>
      <c r="K100" s="66"/>
    </row>
    <row r="101" spans="1:11">
      <c r="A101" s="66"/>
      <c r="B101" s="68" t="s">
        <v>439</v>
      </c>
      <c r="C101" s="66"/>
      <c r="D101" s="66"/>
      <c r="E101" s="312" t="s">
        <v>440</v>
      </c>
      <c r="F101" s="312"/>
      <c r="G101" s="312"/>
      <c r="H101" s="66"/>
      <c r="I101" s="66"/>
      <c r="J101" s="66"/>
      <c r="K101" s="66"/>
    </row>
    <row r="102" spans="1:11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</row>
    <row r="103" spans="1:11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</row>
    <row r="104" spans="1:11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</row>
    <row r="105" spans="1:11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</row>
  </sheetData>
  <mergeCells count="28">
    <mergeCell ref="A41:B41"/>
    <mergeCell ref="A42:B42"/>
    <mergeCell ref="A67:B67"/>
    <mergeCell ref="A78:B78"/>
    <mergeCell ref="A79:B79"/>
    <mergeCell ref="A46:B46"/>
    <mergeCell ref="A9:B9"/>
    <mergeCell ref="A10:B10"/>
    <mergeCell ref="A20:B20"/>
    <mergeCell ref="A29:B29"/>
    <mergeCell ref="A40:B40"/>
    <mergeCell ref="A30:B30"/>
    <mergeCell ref="E100:G100"/>
    <mergeCell ref="E101:G101"/>
    <mergeCell ref="A1:H1"/>
    <mergeCell ref="A2:H2"/>
    <mergeCell ref="A3:H3"/>
    <mergeCell ref="A4:H4"/>
    <mergeCell ref="A5:H5"/>
    <mergeCell ref="A47:B47"/>
    <mergeCell ref="A57:B57"/>
    <mergeCell ref="A6:B7"/>
    <mergeCell ref="C6:G6"/>
    <mergeCell ref="H6:H7"/>
    <mergeCell ref="A66:B66"/>
    <mergeCell ref="A77:B77"/>
    <mergeCell ref="A83:B83"/>
    <mergeCell ref="A8:B8"/>
  </mergeCells>
  <pageMargins left="0.70866141732283472" right="0.70866141732283472" top="0.74803149606299213" bottom="0.74803149606299213" header="0.31496062992125984" footer="0.31496062992125984"/>
  <pageSetup scale="74" fitToHeight="0" orientation="portrait" r:id="rId1"/>
  <rowBreaks count="1" manualBreakCount="1">
    <brk id="5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I53"/>
  <sheetViews>
    <sheetView workbookViewId="0">
      <selection activeCell="A2" sqref="A2:G2"/>
    </sheetView>
  </sheetViews>
  <sheetFormatPr baseColWidth="10" defaultRowHeight="15"/>
  <cols>
    <col min="1" max="1" width="50" customWidth="1"/>
    <col min="2" max="2" width="12.85546875" style="111" bestFit="1" customWidth="1"/>
    <col min="3" max="3" width="12.42578125" style="111" customWidth="1"/>
    <col min="4" max="6" width="12.85546875" style="111" bestFit="1" customWidth="1"/>
    <col min="7" max="7" width="12.5703125" style="111" bestFit="1" customWidth="1"/>
  </cols>
  <sheetData>
    <row r="1" spans="1:9">
      <c r="A1" s="389" t="s">
        <v>437</v>
      </c>
      <c r="B1" s="390"/>
      <c r="C1" s="390"/>
      <c r="D1" s="390"/>
      <c r="E1" s="390"/>
      <c r="F1" s="390"/>
      <c r="G1" s="425"/>
    </row>
    <row r="2" spans="1:9">
      <c r="A2" s="383" t="s">
        <v>448</v>
      </c>
      <c r="B2" s="384"/>
      <c r="C2" s="384"/>
      <c r="D2" s="384"/>
      <c r="E2" s="384"/>
      <c r="F2" s="384"/>
      <c r="G2" s="426"/>
    </row>
    <row r="3" spans="1:9">
      <c r="A3" s="383" t="s">
        <v>422</v>
      </c>
      <c r="B3" s="384"/>
      <c r="C3" s="384"/>
      <c r="D3" s="384"/>
      <c r="E3" s="384"/>
      <c r="F3" s="384"/>
      <c r="G3" s="426"/>
    </row>
    <row r="4" spans="1:9">
      <c r="A4" s="383" t="str">
        <f>BP!A3</f>
        <v>Del 1 de Enero al 31 de Diciembre de 2025 (b)</v>
      </c>
      <c r="B4" s="384"/>
      <c r="C4" s="384"/>
      <c r="D4" s="384"/>
      <c r="E4" s="384"/>
      <c r="F4" s="384"/>
      <c r="G4" s="426"/>
    </row>
    <row r="5" spans="1:9" ht="15.75" thickBot="1">
      <c r="A5" s="385" t="s">
        <v>0</v>
      </c>
      <c r="B5" s="386"/>
      <c r="C5" s="386"/>
      <c r="D5" s="386"/>
      <c r="E5" s="386"/>
      <c r="F5" s="386"/>
      <c r="G5" s="427"/>
    </row>
    <row r="6" spans="1:9" ht="15.75" thickBot="1">
      <c r="A6" s="456" t="s">
        <v>1</v>
      </c>
      <c r="B6" s="458" t="s">
        <v>294</v>
      </c>
      <c r="C6" s="459"/>
      <c r="D6" s="459"/>
      <c r="E6" s="459"/>
      <c r="F6" s="460"/>
      <c r="G6" s="361" t="s">
        <v>295</v>
      </c>
    </row>
    <row r="7" spans="1:9" ht="23.25" thickBot="1">
      <c r="A7" s="457"/>
      <c r="B7" s="171" t="s">
        <v>182</v>
      </c>
      <c r="C7" s="171" t="s">
        <v>296</v>
      </c>
      <c r="D7" s="171" t="s">
        <v>297</v>
      </c>
      <c r="E7" s="171" t="s">
        <v>423</v>
      </c>
      <c r="F7" s="171" t="s">
        <v>200</v>
      </c>
      <c r="G7" s="362"/>
    </row>
    <row r="8" spans="1:9" ht="16.5" customHeight="1">
      <c r="A8" s="45" t="s">
        <v>424</v>
      </c>
      <c r="B8" s="118">
        <f>B9+B10+B11+B14+B15+B19</f>
        <v>160485638</v>
      </c>
      <c r="C8" s="118">
        <f t="shared" ref="C8:F8" si="0">C9+C10+C11+C14+C15+C19</f>
        <v>15475290</v>
      </c>
      <c r="D8" s="118">
        <f t="shared" si="0"/>
        <v>175960928</v>
      </c>
      <c r="E8" s="118">
        <f t="shared" si="0"/>
        <v>175960928</v>
      </c>
      <c r="F8" s="118">
        <f t="shared" si="0"/>
        <v>175960928</v>
      </c>
      <c r="G8" s="118">
        <f>G9+G10+G11+G14+G15+G19</f>
        <v>0</v>
      </c>
    </row>
    <row r="9" spans="1:9">
      <c r="A9" s="42" t="s">
        <v>425</v>
      </c>
      <c r="B9" s="107">
        <v>160485638</v>
      </c>
      <c r="C9" s="105">
        <v>15475290</v>
      </c>
      <c r="D9" s="105">
        <f>B9+C9</f>
        <v>175960928</v>
      </c>
      <c r="E9" s="105">
        <v>175960928</v>
      </c>
      <c r="F9" s="105">
        <v>175960928</v>
      </c>
      <c r="G9" s="105">
        <f>D9-E9</f>
        <v>0</v>
      </c>
      <c r="I9" s="48"/>
    </row>
    <row r="10" spans="1:9">
      <c r="A10" s="42" t="s">
        <v>426</v>
      </c>
      <c r="B10" s="107">
        <v>0</v>
      </c>
      <c r="C10" s="105">
        <v>0</v>
      </c>
      <c r="D10" s="105">
        <v>0</v>
      </c>
      <c r="E10" s="105">
        <v>0</v>
      </c>
      <c r="F10" s="105">
        <v>0</v>
      </c>
      <c r="G10" s="105">
        <v>0</v>
      </c>
    </row>
    <row r="11" spans="1:9">
      <c r="A11" s="23" t="s">
        <v>427</v>
      </c>
      <c r="B11" s="107">
        <f>+B12+B13</f>
        <v>0</v>
      </c>
      <c r="C11" s="107">
        <f t="shared" ref="C11:G11" si="1">+C12+C13</f>
        <v>0</v>
      </c>
      <c r="D11" s="107">
        <f t="shared" si="1"/>
        <v>0</v>
      </c>
      <c r="E11" s="107">
        <f t="shared" si="1"/>
        <v>0</v>
      </c>
      <c r="F11" s="107">
        <f t="shared" si="1"/>
        <v>0</v>
      </c>
      <c r="G11" s="107">
        <f t="shared" si="1"/>
        <v>0</v>
      </c>
    </row>
    <row r="12" spans="1:9">
      <c r="A12" s="42" t="s">
        <v>428</v>
      </c>
      <c r="B12" s="107">
        <v>0</v>
      </c>
      <c r="C12" s="105">
        <v>0</v>
      </c>
      <c r="D12" s="105">
        <v>0</v>
      </c>
      <c r="E12" s="105">
        <v>0</v>
      </c>
      <c r="F12" s="105">
        <v>0</v>
      </c>
      <c r="G12" s="105">
        <v>0</v>
      </c>
    </row>
    <row r="13" spans="1:9">
      <c r="A13" s="23" t="s">
        <v>429</v>
      </c>
      <c r="B13" s="107">
        <v>0</v>
      </c>
      <c r="C13" s="105">
        <v>0</v>
      </c>
      <c r="D13" s="105">
        <v>0</v>
      </c>
      <c r="E13" s="105">
        <v>0</v>
      </c>
      <c r="F13" s="105">
        <v>0</v>
      </c>
      <c r="G13" s="105">
        <v>0</v>
      </c>
    </row>
    <row r="14" spans="1:9">
      <c r="A14" s="42" t="s">
        <v>430</v>
      </c>
      <c r="B14" s="107">
        <v>0</v>
      </c>
      <c r="C14" s="105">
        <v>0</v>
      </c>
      <c r="D14" s="105">
        <v>0</v>
      </c>
      <c r="E14" s="105">
        <v>0</v>
      </c>
      <c r="F14" s="105">
        <v>0</v>
      </c>
      <c r="G14" s="105">
        <v>0</v>
      </c>
    </row>
    <row r="15" spans="1:9" ht="22.5">
      <c r="A15" s="42" t="s">
        <v>431</v>
      </c>
      <c r="B15" s="115">
        <f>B16+B17+B18</f>
        <v>0</v>
      </c>
      <c r="C15" s="115">
        <f t="shared" ref="C15:G15" si="2">C16+C17+C18</f>
        <v>0</v>
      </c>
      <c r="D15" s="115">
        <f t="shared" si="2"/>
        <v>0</v>
      </c>
      <c r="E15" s="141">
        <f t="shared" si="2"/>
        <v>0</v>
      </c>
      <c r="F15" s="141">
        <f t="shared" si="2"/>
        <v>0</v>
      </c>
      <c r="G15" s="141">
        <f t="shared" si="2"/>
        <v>0</v>
      </c>
    </row>
    <row r="16" spans="1:9">
      <c r="A16" s="43" t="s">
        <v>450</v>
      </c>
      <c r="B16" s="115">
        <v>0</v>
      </c>
      <c r="C16" s="105">
        <v>0</v>
      </c>
      <c r="D16" s="106">
        <v>0</v>
      </c>
      <c r="E16" s="138">
        <v>0</v>
      </c>
      <c r="F16" s="105">
        <f>E16</f>
        <v>0</v>
      </c>
      <c r="G16" s="138">
        <v>0</v>
      </c>
    </row>
    <row r="17" spans="1:7">
      <c r="A17" s="46" t="s">
        <v>451</v>
      </c>
      <c r="B17" s="115">
        <v>0</v>
      </c>
      <c r="C17" s="105">
        <v>0</v>
      </c>
      <c r="D17" s="106">
        <v>0</v>
      </c>
      <c r="E17" s="138">
        <v>0</v>
      </c>
      <c r="F17" s="105">
        <f t="shared" ref="F17:F18" si="3">E17</f>
        <v>0</v>
      </c>
      <c r="G17" s="138">
        <v>0</v>
      </c>
    </row>
    <row r="18" spans="1:7">
      <c r="A18" s="46" t="s">
        <v>452</v>
      </c>
      <c r="B18" s="115">
        <v>0</v>
      </c>
      <c r="C18" s="105">
        <v>0</v>
      </c>
      <c r="D18" s="115">
        <v>0</v>
      </c>
      <c r="E18" s="138">
        <v>0</v>
      </c>
      <c r="F18" s="105">
        <f t="shared" si="3"/>
        <v>0</v>
      </c>
      <c r="G18" s="138">
        <v>0</v>
      </c>
    </row>
    <row r="19" spans="1:7">
      <c r="A19" s="42" t="s">
        <v>434</v>
      </c>
      <c r="B19" s="107">
        <v>0</v>
      </c>
      <c r="C19" s="105">
        <v>0</v>
      </c>
      <c r="D19" s="105">
        <v>0</v>
      </c>
      <c r="E19" s="105">
        <v>0</v>
      </c>
      <c r="F19" s="105">
        <v>0</v>
      </c>
      <c r="G19" s="105">
        <v>0</v>
      </c>
    </row>
    <row r="20" spans="1:7">
      <c r="A20" s="42"/>
      <c r="B20" s="130"/>
      <c r="C20" s="126"/>
      <c r="D20" s="126"/>
      <c r="E20" s="126"/>
      <c r="F20" s="126"/>
      <c r="G20" s="126"/>
    </row>
    <row r="21" spans="1:7">
      <c r="A21" s="45" t="s">
        <v>435</v>
      </c>
      <c r="B21" s="107">
        <v>0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</row>
    <row r="22" spans="1:7">
      <c r="A22" s="42" t="s">
        <v>425</v>
      </c>
      <c r="B22" s="109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</row>
    <row r="23" spans="1:7">
      <c r="A23" s="42" t="s">
        <v>426</v>
      </c>
      <c r="B23" s="107">
        <v>0</v>
      </c>
      <c r="C23" s="105">
        <v>0</v>
      </c>
      <c r="D23" s="105">
        <v>0</v>
      </c>
      <c r="E23" s="105">
        <v>0</v>
      </c>
      <c r="F23" s="105">
        <v>0</v>
      </c>
      <c r="G23" s="105">
        <v>0</v>
      </c>
    </row>
    <row r="24" spans="1:7">
      <c r="A24" s="23" t="s">
        <v>427</v>
      </c>
      <c r="B24" s="107">
        <v>0</v>
      </c>
      <c r="C24" s="105">
        <v>0</v>
      </c>
      <c r="D24" s="105">
        <v>0</v>
      </c>
      <c r="E24" s="105">
        <v>0</v>
      </c>
      <c r="F24" s="105">
        <v>0</v>
      </c>
      <c r="G24" s="105">
        <v>0</v>
      </c>
    </row>
    <row r="25" spans="1:7">
      <c r="A25" s="42" t="s">
        <v>428</v>
      </c>
      <c r="B25" s="107">
        <v>0</v>
      </c>
      <c r="C25" s="105">
        <v>0</v>
      </c>
      <c r="D25" s="105">
        <v>0</v>
      </c>
      <c r="E25" s="105">
        <v>0</v>
      </c>
      <c r="F25" s="105">
        <v>0</v>
      </c>
      <c r="G25" s="105">
        <v>0</v>
      </c>
    </row>
    <row r="26" spans="1:7">
      <c r="A26" s="23" t="s">
        <v>429</v>
      </c>
      <c r="B26" s="107">
        <v>0</v>
      </c>
      <c r="C26" s="105">
        <v>0</v>
      </c>
      <c r="D26" s="105">
        <v>0</v>
      </c>
      <c r="E26" s="105">
        <v>0</v>
      </c>
      <c r="F26" s="105">
        <v>0</v>
      </c>
      <c r="G26" s="105">
        <v>0</v>
      </c>
    </row>
    <row r="27" spans="1:7">
      <c r="A27" s="42" t="s">
        <v>430</v>
      </c>
      <c r="B27" s="107">
        <v>0</v>
      </c>
      <c r="C27" s="105">
        <v>0</v>
      </c>
      <c r="D27" s="105">
        <v>0</v>
      </c>
      <c r="E27" s="105">
        <v>0</v>
      </c>
      <c r="F27" s="105">
        <v>0</v>
      </c>
      <c r="G27" s="105">
        <v>0</v>
      </c>
    </row>
    <row r="28" spans="1:7" ht="22.5">
      <c r="A28" s="42" t="s">
        <v>431</v>
      </c>
      <c r="B28" s="107">
        <v>0</v>
      </c>
      <c r="C28" s="105">
        <v>0</v>
      </c>
      <c r="D28" s="105">
        <v>0</v>
      </c>
      <c r="E28" s="105">
        <v>0</v>
      </c>
      <c r="F28" s="105">
        <v>0</v>
      </c>
      <c r="G28" s="105">
        <v>0</v>
      </c>
    </row>
    <row r="29" spans="1:7">
      <c r="A29" s="43" t="s">
        <v>432</v>
      </c>
      <c r="B29" s="107">
        <v>0</v>
      </c>
      <c r="C29" s="105">
        <v>0</v>
      </c>
      <c r="D29" s="105">
        <v>0</v>
      </c>
      <c r="E29" s="105">
        <v>0</v>
      </c>
      <c r="F29" s="105">
        <v>0</v>
      </c>
      <c r="G29" s="105">
        <v>0</v>
      </c>
    </row>
    <row r="30" spans="1:7">
      <c r="A30" s="46" t="s">
        <v>433</v>
      </c>
      <c r="B30" s="107">
        <v>0</v>
      </c>
      <c r="C30" s="105">
        <v>0</v>
      </c>
      <c r="D30" s="105">
        <v>0</v>
      </c>
      <c r="E30" s="105">
        <v>0</v>
      </c>
      <c r="F30" s="105">
        <v>0</v>
      </c>
      <c r="G30" s="105">
        <v>0</v>
      </c>
    </row>
    <row r="31" spans="1:7">
      <c r="A31" s="23" t="s">
        <v>434</v>
      </c>
      <c r="B31" s="107">
        <v>0</v>
      </c>
      <c r="C31" s="105">
        <v>0</v>
      </c>
      <c r="D31" s="105">
        <v>0</v>
      </c>
      <c r="E31" s="105">
        <v>0</v>
      </c>
      <c r="F31" s="105">
        <v>0</v>
      </c>
      <c r="G31" s="105">
        <v>0</v>
      </c>
    </row>
    <row r="32" spans="1:7">
      <c r="A32" s="45" t="s">
        <v>436</v>
      </c>
      <c r="B32" s="130">
        <f>+B8</f>
        <v>160485638</v>
      </c>
      <c r="C32" s="130">
        <f>+C8</f>
        <v>15475290</v>
      </c>
      <c r="D32" s="130">
        <f t="shared" ref="D32:F32" si="4">+D8</f>
        <v>175960928</v>
      </c>
      <c r="E32" s="130">
        <f t="shared" si="4"/>
        <v>175960928</v>
      </c>
      <c r="F32" s="130">
        <f t="shared" si="4"/>
        <v>175960928</v>
      </c>
      <c r="G32" s="130">
        <f>+G8</f>
        <v>0</v>
      </c>
    </row>
    <row r="33" spans="1:7" ht="15.75" thickBot="1">
      <c r="A33" s="44"/>
      <c r="B33" s="131"/>
      <c r="C33" s="142"/>
      <c r="D33" s="142"/>
      <c r="E33" s="142"/>
      <c r="F33" s="142"/>
      <c r="G33" s="142"/>
    </row>
    <row r="45" spans="1:7">
      <c r="A45" s="66"/>
      <c r="B45" s="136"/>
      <c r="C45" s="136"/>
      <c r="D45" s="136"/>
      <c r="E45" s="136"/>
      <c r="F45" s="136"/>
      <c r="G45" s="136"/>
    </row>
    <row r="46" spans="1:7">
      <c r="A46" s="66"/>
      <c r="B46" s="136"/>
      <c r="C46" s="136"/>
      <c r="D46" s="136"/>
      <c r="E46" s="136"/>
      <c r="F46" s="136"/>
      <c r="G46" s="136"/>
    </row>
    <row r="47" spans="1:7">
      <c r="A47" s="67" t="s">
        <v>499</v>
      </c>
      <c r="B47" s="136"/>
      <c r="C47" s="136"/>
      <c r="D47" s="347" t="s">
        <v>520</v>
      </c>
      <c r="E47" s="347"/>
      <c r="F47" s="347"/>
      <c r="G47" s="136"/>
    </row>
    <row r="48" spans="1:7">
      <c r="A48" s="68" t="s">
        <v>439</v>
      </c>
      <c r="B48" s="136"/>
      <c r="C48" s="136"/>
      <c r="D48" s="348" t="s">
        <v>440</v>
      </c>
      <c r="E48" s="348"/>
      <c r="F48" s="348"/>
      <c r="G48" s="136"/>
    </row>
    <row r="49" spans="1:7">
      <c r="A49" s="66"/>
      <c r="B49" s="136"/>
      <c r="C49" s="136"/>
      <c r="D49" s="136"/>
      <c r="E49" s="136"/>
      <c r="F49" s="136"/>
      <c r="G49" s="136"/>
    </row>
    <row r="50" spans="1:7">
      <c r="A50" s="66"/>
      <c r="B50" s="136"/>
      <c r="C50" s="136"/>
      <c r="D50" s="136"/>
      <c r="E50" s="136"/>
      <c r="F50" s="136"/>
      <c r="G50" s="136"/>
    </row>
    <row r="51" spans="1:7">
      <c r="A51" s="66"/>
      <c r="B51" s="136"/>
      <c r="C51" s="136"/>
      <c r="D51" s="136"/>
      <c r="E51" s="136"/>
      <c r="F51" s="136"/>
      <c r="G51" s="136"/>
    </row>
    <row r="52" spans="1:7">
      <c r="A52" s="66"/>
      <c r="B52" s="136"/>
      <c r="C52" s="136"/>
      <c r="D52" s="136"/>
      <c r="E52" s="136"/>
      <c r="F52" s="136"/>
      <c r="G52" s="136"/>
    </row>
    <row r="53" spans="1:7">
      <c r="A53" s="66"/>
      <c r="B53" s="136"/>
      <c r="C53" s="136"/>
      <c r="D53" s="136"/>
      <c r="E53" s="136"/>
      <c r="F53" s="136"/>
      <c r="G53" s="136"/>
    </row>
  </sheetData>
  <mergeCells count="10">
    <mergeCell ref="A1:G1"/>
    <mergeCell ref="A2:G2"/>
    <mergeCell ref="A3:G3"/>
    <mergeCell ref="A4:G4"/>
    <mergeCell ref="A5:G5"/>
    <mergeCell ref="D47:F47"/>
    <mergeCell ref="D48:F48"/>
    <mergeCell ref="A6:A7"/>
    <mergeCell ref="B6:F6"/>
    <mergeCell ref="G6:G7"/>
  </mergeCells>
  <pageMargins left="0.70866141732283472" right="0.70866141732283472" top="0.74803149606299213" bottom="0.74803149606299213" header="0.31496062992125984" footer="0.31496062992125984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10</vt:i4>
      </vt:variant>
    </vt:vector>
  </HeadingPairs>
  <TitlesOfParts>
    <vt:vector size="26" baseType="lpstr">
      <vt:lpstr>ESFD</vt:lpstr>
      <vt:lpstr>IADPOP </vt:lpstr>
      <vt:lpstr>IAODF</vt:lpstr>
      <vt:lpstr>BP</vt:lpstr>
      <vt:lpstr>EAID</vt:lpstr>
      <vt:lpstr>EAEPED (a)</vt:lpstr>
      <vt:lpstr>EAEPED (b)</vt:lpstr>
      <vt:lpstr>EAEPED (c)</vt:lpstr>
      <vt:lpstr>EAEPED (d)</vt:lpstr>
      <vt:lpstr>PRIE (a)</vt:lpstr>
      <vt:lpstr>PRIE (b)</vt:lpstr>
      <vt:lpstr>PRIE (c)</vt:lpstr>
      <vt:lpstr>PRIE (d)</vt:lpstr>
      <vt:lpstr>IEA </vt:lpstr>
      <vt:lpstr>ICP OK</vt:lpstr>
      <vt:lpstr>GUIA CUMPLIMIENTO</vt:lpstr>
      <vt:lpstr>'ICP OK'!Área_de_impresión</vt:lpstr>
      <vt:lpstr>'ICP OK'!flujo_de_fondos</vt:lpstr>
      <vt:lpstr>BP!Títulos_a_imprimir</vt:lpstr>
      <vt:lpstr>'EAEPED (a)'!Títulos_a_imprimir</vt:lpstr>
      <vt:lpstr>'EAEPED (c)'!Títulos_a_imprimir</vt:lpstr>
      <vt:lpstr>'EAEPED (d)'!Títulos_a_imprimir</vt:lpstr>
      <vt:lpstr>EAID!Títulos_a_imprimir</vt:lpstr>
      <vt:lpstr>ESFD!Títulos_a_imprimir</vt:lpstr>
      <vt:lpstr>'GUIA CUMPLIMIENTO'!Títulos_a_imprimir</vt:lpstr>
      <vt:lpstr>'IEA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SORIA</dc:creator>
  <cp:lastModifiedBy>Merari</cp:lastModifiedBy>
  <cp:lastPrinted>2023-01-12T01:51:15Z</cp:lastPrinted>
  <dcterms:created xsi:type="dcterms:W3CDTF">2017-01-05T23:17:09Z</dcterms:created>
  <dcterms:modified xsi:type="dcterms:W3CDTF">2026-02-03T17:41:52Z</dcterms:modified>
</cp:coreProperties>
</file>