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\Documents\1. Transparencia 1er Trimestre 2026\1. Cuenta Pública Armonizada 1er Trimestre 2026\"/>
    </mc:Choice>
  </mc:AlternateContent>
  <xr:revisionPtr revIDLastSave="0" documentId="13_ncr:1_{6119FE6F-AAD4-4E96-B242-9B2A7BA3C0AF}" xr6:coauthVersionLast="47" xr6:coauthVersionMax="47" xr10:uidLastSave="{00000000-0000-0000-0000-000000000000}"/>
  <bookViews>
    <workbookView xWindow="-120" yWindow="-120" windowWidth="29040" windowHeight="15720" tabRatio="929" activeTab="10" xr2:uid="{00000000-000D-0000-FFFF-FFFF00000000}"/>
  </bookViews>
  <sheets>
    <sheet name="ESFD" sheetId="16" r:id="rId1"/>
    <sheet name="IADPOP " sheetId="2" r:id="rId2"/>
    <sheet name="IAODF" sheetId="3" r:id="rId3"/>
    <sheet name="BP" sheetId="4" r:id="rId4"/>
    <sheet name="EAID" sheetId="5" r:id="rId5"/>
    <sheet name="EAEPED (a)" sheetId="6" r:id="rId6"/>
    <sheet name="EAEPED (b)" sheetId="7" r:id="rId7"/>
    <sheet name="EAEPED (c)" sheetId="8" r:id="rId8"/>
    <sheet name="EAEPED (d)" sheetId="9" r:id="rId9"/>
    <sheet name="IEA " sheetId="23" r:id="rId10"/>
    <sheet name="ICP OK" sheetId="24" r:id="rId11"/>
  </sheets>
  <definedNames>
    <definedName name="_xlnm.Print_Area" localSheetId="10">'ICP OK'!$A$1:$E$39</definedName>
    <definedName name="flujo_de_fondos" localSheetId="10">'ICP OK'!$B$4:$D$31</definedName>
    <definedName name="_xlnm.Print_Titles" localSheetId="3">BP!$1:$6</definedName>
    <definedName name="_xlnm.Print_Titles" localSheetId="5">'EAEPED (a)'!$1:$7</definedName>
    <definedName name="_xlnm.Print_Titles" localSheetId="7">'EAEPED (c)'!$1:$7</definedName>
    <definedName name="_xlnm.Print_Titles" localSheetId="8">'EAEPED (d)'!$1:$7</definedName>
    <definedName name="_xlnm.Print_Titles" localSheetId="4">EAID!$1:$7</definedName>
    <definedName name="_xlnm.Print_Titles" localSheetId="0">ESFD!$1:$5</definedName>
    <definedName name="_xlnm.Print_Titles" localSheetId="9">'IEA '!$1:$3</definedName>
  </definedNames>
  <calcPr calcId="191029"/>
</workbook>
</file>

<file path=xl/calcChain.xml><?xml version="1.0" encoding="utf-8"?>
<calcChain xmlns="http://schemas.openxmlformats.org/spreadsheetml/2006/main">
  <c r="E69" i="16" l="1"/>
  <c r="B33" i="7" l="1"/>
  <c r="F47" i="6"/>
  <c r="E9" i="6"/>
  <c r="H17" i="6"/>
  <c r="D27" i="6"/>
  <c r="E94" i="6"/>
  <c r="E95" i="6"/>
  <c r="E96" i="6"/>
  <c r="E97" i="6"/>
  <c r="E98" i="6"/>
  <c r="E99" i="6"/>
  <c r="E100" i="6"/>
  <c r="E101" i="6"/>
  <c r="E102" i="6"/>
  <c r="E104" i="6"/>
  <c r="E105" i="6"/>
  <c r="E106" i="6"/>
  <c r="E107" i="6"/>
  <c r="E108" i="6"/>
  <c r="E109" i="6"/>
  <c r="E110" i="6"/>
  <c r="E111" i="6"/>
  <c r="E112" i="6"/>
  <c r="E114" i="6"/>
  <c r="E115" i="6"/>
  <c r="E116" i="6"/>
  <c r="E117" i="6"/>
  <c r="E118" i="6"/>
  <c r="E119" i="6"/>
  <c r="E120" i="6"/>
  <c r="E121" i="6"/>
  <c r="E122" i="6"/>
  <c r="E124" i="6"/>
  <c r="E125" i="6"/>
  <c r="E126" i="6"/>
  <c r="E127" i="6"/>
  <c r="E128" i="6"/>
  <c r="E129" i="6"/>
  <c r="E130" i="6"/>
  <c r="E131" i="6"/>
  <c r="E132" i="6"/>
  <c r="E134" i="6"/>
  <c r="E135" i="6"/>
  <c r="E136" i="6"/>
  <c r="E138" i="6"/>
  <c r="E139" i="6"/>
  <c r="E140" i="6"/>
  <c r="E141" i="6"/>
  <c r="E142" i="6"/>
  <c r="E143" i="6"/>
  <c r="E144" i="6"/>
  <c r="E145" i="6"/>
  <c r="E147" i="6"/>
  <c r="E148" i="6"/>
  <c r="E149" i="6"/>
  <c r="E151" i="6"/>
  <c r="E152" i="6"/>
  <c r="E153" i="6"/>
  <c r="E154" i="6"/>
  <c r="E155" i="6"/>
  <c r="E156" i="6"/>
  <c r="E157" i="6"/>
  <c r="G150" i="6"/>
  <c r="G146" i="6"/>
  <c r="G137" i="6"/>
  <c r="G133" i="6"/>
  <c r="G123" i="6"/>
  <c r="G113" i="6"/>
  <c r="G103" i="6"/>
  <c r="G93" i="6"/>
  <c r="G85" i="6"/>
  <c r="F150" i="6"/>
  <c r="F146" i="6"/>
  <c r="F137" i="6"/>
  <c r="F133" i="6"/>
  <c r="F123" i="6"/>
  <c r="F113" i="6"/>
  <c r="F103" i="6"/>
  <c r="F93" i="6"/>
  <c r="F85" i="6"/>
  <c r="D150" i="6"/>
  <c r="D146" i="6"/>
  <c r="D137" i="6"/>
  <c r="E137" i="6" s="1"/>
  <c r="D133" i="6"/>
  <c r="D123" i="6"/>
  <c r="D113" i="6"/>
  <c r="D103" i="6"/>
  <c r="D93" i="6"/>
  <c r="D85" i="6"/>
  <c r="C150" i="6"/>
  <c r="E150" i="6" s="1"/>
  <c r="C146" i="6"/>
  <c r="E146" i="6" s="1"/>
  <c r="C137" i="6"/>
  <c r="C133" i="6"/>
  <c r="E133" i="6" s="1"/>
  <c r="C123" i="6"/>
  <c r="E123" i="6" s="1"/>
  <c r="C113" i="6"/>
  <c r="E113" i="6" s="1"/>
  <c r="C103" i="6"/>
  <c r="E103" i="6" s="1"/>
  <c r="C93" i="6"/>
  <c r="E93" i="6" s="1"/>
  <c r="C85" i="6"/>
  <c r="E85" i="6" s="1"/>
  <c r="C9" i="6"/>
  <c r="G69" i="6"/>
  <c r="F69" i="6"/>
  <c r="G61" i="6"/>
  <c r="F61" i="6"/>
  <c r="H154" i="6" l="1"/>
  <c r="H144" i="6"/>
  <c r="H140" i="6"/>
  <c r="H135" i="6"/>
  <c r="H130" i="6"/>
  <c r="H126" i="6"/>
  <c r="H122" i="6"/>
  <c r="H118" i="6"/>
  <c r="H114" i="6"/>
  <c r="H100" i="6"/>
  <c r="H96" i="6"/>
  <c r="H91" i="6"/>
  <c r="E11" i="6"/>
  <c r="H157" i="6"/>
  <c r="H156" i="6"/>
  <c r="H155" i="6"/>
  <c r="H153" i="6"/>
  <c r="H152" i="6"/>
  <c r="H151" i="6"/>
  <c r="H150" i="6"/>
  <c r="H149" i="6"/>
  <c r="H148" i="6"/>
  <c r="H147" i="6"/>
  <c r="H146" i="6"/>
  <c r="H145" i="6"/>
  <c r="H143" i="6"/>
  <c r="H142" i="6"/>
  <c r="H141" i="6"/>
  <c r="H139" i="6"/>
  <c r="H138" i="6"/>
  <c r="H137" i="6"/>
  <c r="H136" i="6"/>
  <c r="H134" i="6"/>
  <c r="H133" i="6"/>
  <c r="H132" i="6"/>
  <c r="H131" i="6"/>
  <c r="H129" i="6"/>
  <c r="H128" i="6"/>
  <c r="H127" i="6"/>
  <c r="H125" i="6"/>
  <c r="H124" i="6"/>
  <c r="H123" i="6"/>
  <c r="H121" i="6"/>
  <c r="H120" i="6"/>
  <c r="H119" i="6"/>
  <c r="H117" i="6"/>
  <c r="H116" i="6"/>
  <c r="H115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99" i="6"/>
  <c r="H98" i="6"/>
  <c r="H97" i="6"/>
  <c r="H95" i="6"/>
  <c r="H94" i="6"/>
  <c r="E92" i="6"/>
  <c r="H92" i="6" s="1"/>
  <c r="E91" i="6"/>
  <c r="E90" i="6"/>
  <c r="H90" i="6" s="1"/>
  <c r="E89" i="6"/>
  <c r="H89" i="6" s="1"/>
  <c r="E88" i="6"/>
  <c r="H88" i="6" s="1"/>
  <c r="E87" i="6"/>
  <c r="H87" i="6" s="1"/>
  <c r="E86" i="6"/>
  <c r="H86" i="6" s="1"/>
  <c r="E81" i="6"/>
  <c r="H81" i="6" s="1"/>
  <c r="E80" i="6"/>
  <c r="E79" i="6"/>
  <c r="E78" i="6"/>
  <c r="E77" i="6"/>
  <c r="E76" i="6"/>
  <c r="E75" i="6"/>
  <c r="E74" i="6"/>
  <c r="E72" i="6"/>
  <c r="E71" i="6"/>
  <c r="E70" i="6"/>
  <c r="E68" i="6"/>
  <c r="E67" i="6"/>
  <c r="E66" i="6"/>
  <c r="E65" i="6"/>
  <c r="E64" i="6"/>
  <c r="E63" i="6"/>
  <c r="E62" i="6"/>
  <c r="E60" i="6"/>
  <c r="E59" i="6"/>
  <c r="E58" i="6"/>
  <c r="E56" i="6"/>
  <c r="E55" i="6"/>
  <c r="E54" i="6"/>
  <c r="E53" i="6"/>
  <c r="E52" i="6"/>
  <c r="E51" i="6"/>
  <c r="E50" i="6"/>
  <c r="E49" i="6"/>
  <c r="E48" i="6"/>
  <c r="E46" i="6"/>
  <c r="E45" i="6"/>
  <c r="E44" i="6"/>
  <c r="E43" i="6"/>
  <c r="E42" i="6"/>
  <c r="E41" i="6"/>
  <c r="E40" i="6"/>
  <c r="E39" i="6"/>
  <c r="E38" i="6"/>
  <c r="E36" i="6"/>
  <c r="E35" i="6"/>
  <c r="E34" i="6"/>
  <c r="E33" i="6"/>
  <c r="E32" i="6"/>
  <c r="E31" i="6"/>
  <c r="E30" i="6"/>
  <c r="E29" i="6"/>
  <c r="E28" i="6"/>
  <c r="E26" i="6"/>
  <c r="E25" i="6"/>
  <c r="E24" i="6"/>
  <c r="E23" i="6"/>
  <c r="E22" i="6"/>
  <c r="E21" i="6"/>
  <c r="E20" i="6"/>
  <c r="E19" i="6"/>
  <c r="E18" i="6"/>
  <c r="E16" i="6"/>
  <c r="E15" i="6"/>
  <c r="E14" i="6"/>
  <c r="E13" i="6"/>
  <c r="E12" i="6"/>
  <c r="E10" i="6"/>
  <c r="C6" i="24"/>
  <c r="E83" i="6" l="1"/>
  <c r="H93" i="6"/>
  <c r="H85" i="6"/>
  <c r="D9" i="9"/>
  <c r="I36" i="5"/>
  <c r="H36" i="5"/>
  <c r="C47" i="6"/>
  <c r="C17" i="6"/>
  <c r="D43" i="5"/>
  <c r="E56" i="16"/>
  <c r="B8" i="16"/>
  <c r="B16" i="16"/>
  <c r="F74" i="16"/>
  <c r="F67" i="16"/>
  <c r="F62" i="16"/>
  <c r="F56" i="16"/>
  <c r="F41" i="16"/>
  <c r="F37" i="16"/>
  <c r="F30" i="16"/>
  <c r="F26" i="16"/>
  <c r="F22" i="16"/>
  <c r="F18" i="16"/>
  <c r="F8" i="16"/>
  <c r="C59" i="16"/>
  <c r="F78" i="16" l="1"/>
  <c r="E8" i="16"/>
  <c r="C8" i="16"/>
  <c r="B24" i="16"/>
  <c r="H60" i="6" l="1"/>
  <c r="H59" i="6"/>
  <c r="H58" i="6"/>
  <c r="F57" i="6"/>
  <c r="D57" i="6"/>
  <c r="C57" i="6"/>
  <c r="E57" i="6" s="1"/>
  <c r="H56" i="6"/>
  <c r="H55" i="6"/>
  <c r="H54" i="6"/>
  <c r="H53" i="6"/>
  <c r="H52" i="6"/>
  <c r="H51" i="6"/>
  <c r="H50" i="6"/>
  <c r="H49" i="6"/>
  <c r="H48" i="6"/>
  <c r="D47" i="6"/>
  <c r="E47" i="6" s="1"/>
  <c r="H46" i="6"/>
  <c r="H45" i="6"/>
  <c r="H44" i="6"/>
  <c r="H43" i="6"/>
  <c r="H42" i="6"/>
  <c r="H41" i="6"/>
  <c r="H40" i="6"/>
  <c r="H39" i="6"/>
  <c r="H38" i="6"/>
  <c r="G37" i="6"/>
  <c r="F37" i="6"/>
  <c r="D37" i="6"/>
  <c r="C37" i="6"/>
  <c r="E37" i="6" s="1"/>
  <c r="H36" i="6"/>
  <c r="H35" i="6"/>
  <c r="H34" i="6"/>
  <c r="H33" i="6"/>
  <c r="H32" i="6"/>
  <c r="H31" i="6"/>
  <c r="H30" i="6"/>
  <c r="H29" i="6"/>
  <c r="H28" i="6"/>
  <c r="F27" i="6"/>
  <c r="C27" i="6"/>
  <c r="H26" i="6"/>
  <c r="H25" i="6"/>
  <c r="H24" i="6"/>
  <c r="H23" i="6"/>
  <c r="H22" i="6"/>
  <c r="H21" i="6"/>
  <c r="H20" i="6"/>
  <c r="H19" i="6"/>
  <c r="H18" i="6"/>
  <c r="F17" i="6"/>
  <c r="F8" i="6" s="1"/>
  <c r="D17" i="6"/>
  <c r="H16" i="6"/>
  <c r="H15" i="6"/>
  <c r="H14" i="6"/>
  <c r="H13" i="6"/>
  <c r="H12" i="6"/>
  <c r="H11" i="6"/>
  <c r="H10" i="6"/>
  <c r="F9" i="6"/>
  <c r="D9" i="6"/>
  <c r="E27" i="6" l="1"/>
  <c r="H27" i="6" s="1"/>
  <c r="E17" i="6"/>
  <c r="H9" i="6"/>
  <c r="G9" i="6"/>
  <c r="G17" i="6"/>
  <c r="H37" i="6"/>
  <c r="G47" i="6"/>
  <c r="G27" i="6"/>
  <c r="H47" i="6"/>
  <c r="H57" i="6"/>
  <c r="B3" i="24" l="1"/>
  <c r="A4" i="9"/>
  <c r="A4" i="8"/>
  <c r="A4" i="7"/>
  <c r="A4" i="6"/>
  <c r="A3" i="5"/>
  <c r="A3" i="3"/>
  <c r="C24" i="16" l="1"/>
  <c r="D48" i="4" l="1"/>
  <c r="D53" i="4" l="1"/>
  <c r="E9" i="24" l="1"/>
  <c r="E8" i="24"/>
  <c r="E7" i="24"/>
  <c r="F36" i="5" l="1"/>
  <c r="D12" i="24" l="1"/>
  <c r="D6" i="24" s="1"/>
  <c r="D30" i="24" s="1"/>
  <c r="G9" i="9"/>
  <c r="G11" i="7" l="1"/>
  <c r="C61" i="6" l="1"/>
  <c r="D61" i="6"/>
  <c r="D8" i="6" s="1"/>
  <c r="H62" i="6"/>
  <c r="H63" i="6"/>
  <c r="H64" i="6"/>
  <c r="H65" i="6"/>
  <c r="H66" i="6"/>
  <c r="H67" i="6"/>
  <c r="H68" i="6"/>
  <c r="C69" i="6"/>
  <c r="E69" i="6" s="1"/>
  <c r="D69" i="6"/>
  <c r="H70" i="6"/>
  <c r="H71" i="6"/>
  <c r="H72" i="6"/>
  <c r="C73" i="6"/>
  <c r="D73" i="6"/>
  <c r="F73" i="6"/>
  <c r="G73" i="6"/>
  <c r="H74" i="6"/>
  <c r="H75" i="6"/>
  <c r="H76" i="6"/>
  <c r="H77" i="6"/>
  <c r="H78" i="6"/>
  <c r="H79" i="6"/>
  <c r="H80" i="6"/>
  <c r="E73" i="6" l="1"/>
  <c r="E61" i="6"/>
  <c r="C8" i="6"/>
  <c r="H73" i="6"/>
  <c r="H69" i="6"/>
  <c r="H61" i="6" l="1"/>
  <c r="H8" i="6" s="1"/>
  <c r="E8" i="6"/>
  <c r="E12" i="24"/>
  <c r="E10" i="24"/>
  <c r="E43" i="5" l="1"/>
  <c r="E6" i="24" l="1"/>
  <c r="E30" i="24" s="1"/>
  <c r="C30" i="24"/>
  <c r="B59" i="16" l="1"/>
  <c r="E67" i="16"/>
  <c r="E18" i="16" l="1"/>
  <c r="B11" i="9" l="1"/>
  <c r="C11" i="9"/>
  <c r="D11" i="9"/>
  <c r="E11" i="9"/>
  <c r="G11" i="9" l="1"/>
  <c r="F11" i="9"/>
  <c r="C11" i="8"/>
  <c r="C10" i="8" l="1"/>
  <c r="C9" i="8"/>
  <c r="F16" i="5"/>
  <c r="G16" i="5" s="1"/>
  <c r="H16" i="5" l="1"/>
  <c r="I16" i="5"/>
  <c r="D17" i="4" l="1"/>
  <c r="C15" i="9" l="1"/>
  <c r="E79" i="5" l="1"/>
  <c r="I70" i="5"/>
  <c r="H70" i="5"/>
  <c r="G70" i="5"/>
  <c r="D70" i="5"/>
  <c r="E70" i="5"/>
  <c r="F71" i="5" s="1"/>
  <c r="F70" i="5" s="1"/>
  <c r="F18" i="9" l="1"/>
  <c r="F17" i="9"/>
  <c r="F16" i="9"/>
  <c r="G15" i="9"/>
  <c r="E15" i="9"/>
  <c r="E8" i="9" s="1"/>
  <c r="E32" i="9" s="1"/>
  <c r="D15" i="9"/>
  <c r="D8" i="9" s="1"/>
  <c r="D32" i="9" s="1"/>
  <c r="C8" i="9"/>
  <c r="C32" i="9" s="1"/>
  <c r="B15" i="9"/>
  <c r="B8" i="9" s="1"/>
  <c r="B32" i="9" s="1"/>
  <c r="G8" i="9" l="1"/>
  <c r="G32" i="9" s="1"/>
  <c r="F15" i="9"/>
  <c r="F8" i="9" s="1"/>
  <c r="F32" i="9" s="1"/>
  <c r="F79" i="5" l="1"/>
  <c r="F14" i="5" l="1"/>
  <c r="G14" i="5" s="1"/>
  <c r="H14" i="5" s="1"/>
  <c r="I14" i="5" s="1"/>
  <c r="H15" i="5" l="1"/>
  <c r="H43" i="5" s="1"/>
  <c r="G43" i="5"/>
  <c r="E62" i="16" l="1"/>
  <c r="F35" i="2" l="1"/>
  <c r="E35" i="2"/>
  <c r="D35" i="2"/>
  <c r="C35" i="2"/>
  <c r="C40" i="16" l="1"/>
  <c r="I15" i="5" l="1"/>
  <c r="I43" i="5" s="1"/>
  <c r="C46" i="16"/>
  <c r="C61" i="16" s="1"/>
  <c r="I73" i="5" l="1"/>
  <c r="F43" i="5"/>
  <c r="G8" i="6" l="1"/>
  <c r="E53" i="4"/>
  <c r="D70" i="4" l="1"/>
  <c r="D55" i="4"/>
  <c r="E41" i="16" l="1"/>
  <c r="C83" i="6" l="1"/>
  <c r="C159" i="6" s="1"/>
  <c r="E8" i="4" l="1"/>
  <c r="E74" i="16" l="1"/>
  <c r="E78" i="16" s="1"/>
  <c r="B40" i="16"/>
  <c r="E37" i="16"/>
  <c r="B37" i="16"/>
  <c r="E30" i="16"/>
  <c r="B30" i="16"/>
  <c r="E26" i="16"/>
  <c r="E22" i="16"/>
  <c r="E46" i="16" l="1"/>
  <c r="G17" i="2" s="1"/>
  <c r="B46" i="16"/>
  <c r="F46" i="16"/>
  <c r="F58" i="16" s="1"/>
  <c r="F80" i="16" s="1"/>
  <c r="E58" i="16"/>
  <c r="E80" i="16" s="1"/>
  <c r="B61" i="16"/>
  <c r="C83" i="8" l="1"/>
  <c r="C19" i="7"/>
  <c r="D19" i="7"/>
  <c r="E19" i="7"/>
  <c r="F19" i="7"/>
  <c r="G19" i="7"/>
  <c r="B19" i="7"/>
  <c r="B8" i="7"/>
  <c r="B30" i="7" l="1"/>
  <c r="D83" i="6" l="1"/>
  <c r="F83" i="6"/>
  <c r="F159" i="6" s="1"/>
  <c r="G83" i="6"/>
  <c r="G159" i="6" s="1"/>
  <c r="H83" i="6"/>
  <c r="H159" i="6" s="1"/>
  <c r="G79" i="5"/>
  <c r="H79" i="5"/>
  <c r="I79" i="5"/>
  <c r="D79" i="5"/>
  <c r="E73" i="5"/>
  <c r="F73" i="5"/>
  <c r="G73" i="5"/>
  <c r="H73" i="5"/>
  <c r="D73" i="5"/>
  <c r="D8" i="4"/>
  <c r="G18" i="2"/>
  <c r="D9" i="2"/>
  <c r="D19" i="2" s="1"/>
  <c r="E9" i="2"/>
  <c r="E19" i="2" s="1"/>
  <c r="F9" i="2"/>
  <c r="H9" i="2"/>
  <c r="I9" i="2"/>
  <c r="I19" i="2" s="1"/>
  <c r="D13" i="2"/>
  <c r="E13" i="2"/>
  <c r="F13" i="2"/>
  <c r="F19" i="2" s="1"/>
  <c r="H13" i="2"/>
  <c r="I13" i="2"/>
  <c r="D21" i="2"/>
  <c r="E21" i="2"/>
  <c r="F21" i="2"/>
  <c r="H21" i="2"/>
  <c r="I21" i="2"/>
  <c r="D26" i="2"/>
  <c r="E26" i="2"/>
  <c r="F26" i="2"/>
  <c r="H26" i="2"/>
  <c r="I26" i="2"/>
  <c r="B35" i="2"/>
  <c r="C26" i="2"/>
  <c r="C21" i="2"/>
  <c r="D63" i="4"/>
  <c r="E63" i="4"/>
  <c r="D64" i="4"/>
  <c r="E64" i="4"/>
  <c r="D65" i="4"/>
  <c r="E65" i="4"/>
  <c r="D66" i="4"/>
  <c r="E66" i="4"/>
  <c r="D68" i="4"/>
  <c r="E68" i="4"/>
  <c r="E70" i="4"/>
  <c r="C70" i="4"/>
  <c r="C68" i="4"/>
  <c r="C66" i="4"/>
  <c r="C65" i="4"/>
  <c r="C64" i="4"/>
  <c r="C63" i="4"/>
  <c r="E48" i="4"/>
  <c r="C48" i="4"/>
  <c r="E55" i="4"/>
  <c r="C55" i="4"/>
  <c r="C53" i="4"/>
  <c r="D50" i="4"/>
  <c r="E50" i="4"/>
  <c r="D51" i="4"/>
  <c r="E51" i="4"/>
  <c r="C51" i="4"/>
  <c r="C50" i="4"/>
  <c r="D49" i="4"/>
  <c r="E49" i="4"/>
  <c r="C49" i="4"/>
  <c r="D39" i="4"/>
  <c r="E39" i="4"/>
  <c r="C39" i="4"/>
  <c r="D36" i="4"/>
  <c r="E36" i="4"/>
  <c r="C36" i="4"/>
  <c r="D27" i="4"/>
  <c r="E27" i="4"/>
  <c r="C27" i="4"/>
  <c r="E17" i="4"/>
  <c r="C17" i="4"/>
  <c r="D13" i="4"/>
  <c r="E13" i="4"/>
  <c r="C13" i="4"/>
  <c r="C8" i="4"/>
  <c r="C13" i="2"/>
  <c r="C9" i="2"/>
  <c r="D21" i="4" l="1"/>
  <c r="D22" i="4" s="1"/>
  <c r="D23" i="4" s="1"/>
  <c r="D31" i="4" s="1"/>
  <c r="E57" i="4"/>
  <c r="E58" i="4" s="1"/>
  <c r="E21" i="4"/>
  <c r="E22" i="4" s="1"/>
  <c r="E23" i="4" s="1"/>
  <c r="E31" i="4" s="1"/>
  <c r="E159" i="6"/>
  <c r="D159" i="6"/>
  <c r="D57" i="4"/>
  <c r="D58" i="4" s="1"/>
  <c r="G26" i="2"/>
  <c r="C72" i="4"/>
  <c r="C73" i="4" s="1"/>
  <c r="C43" i="4"/>
  <c r="G13" i="2"/>
  <c r="E43" i="4"/>
  <c r="D43" i="4"/>
  <c r="G21" i="2"/>
  <c r="C57" i="4"/>
  <c r="C58" i="4" s="1"/>
  <c r="C21" i="4"/>
  <c r="C22" i="4" s="1"/>
  <c r="C23" i="4" s="1"/>
  <c r="C31" i="4" s="1"/>
  <c r="D72" i="4"/>
  <c r="D73" i="4" s="1"/>
  <c r="E72" i="4"/>
  <c r="E73" i="4" s="1"/>
  <c r="C8" i="2"/>
  <c r="C19" i="2" s="1"/>
  <c r="G9" i="2"/>
  <c r="D11" i="8" l="1"/>
  <c r="C8" i="7"/>
  <c r="C30" i="7" s="1"/>
  <c r="D8" i="7"/>
  <c r="D30" i="7" s="1"/>
  <c r="G8" i="2"/>
  <c r="G19" i="2" s="1"/>
  <c r="G8" i="7" l="1"/>
  <c r="G30" i="7" s="1"/>
  <c r="F11" i="8"/>
  <c r="F10" i="8" s="1"/>
  <c r="F9" i="8" s="1"/>
  <c r="F83" i="8" s="1"/>
  <c r="E8" i="7"/>
  <c r="E30" i="7" s="1"/>
  <c r="E11" i="8"/>
  <c r="E10" i="8" s="1"/>
  <c r="E9" i="8" s="1"/>
  <c r="E83" i="8" s="1"/>
  <c r="D10" i="8"/>
  <c r="D9" i="8" s="1"/>
  <c r="D83" i="8" s="1"/>
  <c r="G11" i="8"/>
  <c r="G10" i="8" s="1"/>
  <c r="G9" i="8" s="1"/>
  <c r="G83" i="8" s="1"/>
  <c r="F8" i="7"/>
  <c r="F30" i="7" s="1"/>
  <c r="H11" i="8" l="1"/>
  <c r="H10" i="8" s="1"/>
  <c r="H9" i="8" s="1"/>
  <c r="H83" i="8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E4B19E2-1D7C-4695-BE72-83F576E883EC}" name="flujo de fondos" type="6" refreshedVersion="7" background="1" saveData="1">
    <textPr codePage="65001" sourceFile="C:\Users\Fabian\Downloads\flujo de fondos.txt" delimited="0">
      <textFields count="4">
        <textField/>
        <textField position="66"/>
        <textField position="85"/>
        <textField position="104"/>
      </textFields>
    </textPr>
  </connection>
</connections>
</file>

<file path=xl/sharedStrings.xml><?xml version="1.0" encoding="utf-8"?>
<sst xmlns="http://schemas.openxmlformats.org/spreadsheetml/2006/main" count="791" uniqueCount="530">
  <si>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</si>
  <si>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</si>
  <si>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</si>
  <si>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</si>
  <si>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</si>
  <si>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</si>
  <si>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</si>
  <si>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</si>
  <si>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</si>
  <si>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</si>
  <si>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</si>
  <si>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</si>
  <si>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</si>
  <si>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</si>
  <si>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</si>
  <si>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</si>
  <si>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</si>
  <si>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</si>
  <si>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</si>
  <si>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</si>
  <si>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</si>
  <si>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</si>
  <si>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</si>
  <si>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</si>
  <si>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</si>
  <si>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</si>
  <si>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</si>
  <si>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</si>
  <si>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</si>
  <si>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</si>
  <si>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</si>
  <si>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</si>
  <si>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</si>
  <si>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</si>
  <si>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</si>
  <si>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</si>
  <si>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</si>
  <si>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</si>
  <si>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</si>
  <si>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</si>
  <si>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</si>
  <si>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</si>
  <si>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</si>
  <si>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</si>
  <si>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</si>
  <si>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</si>
  <si>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</si>
  <si>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</si>
  <si>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</si>
  <si>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</si>
  <si>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</si>
  <si>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</si>
  <si>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</si>
  <si>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</si>
  <si>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</si>
  <si>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</si>
  <si>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</si>
  <si>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</si>
  <si>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</si>
  <si>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</si>
  <si>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</si>
  <si>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</si>
  <si>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</si>
  <si>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</si>
  <si>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</si>
  <si>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</si>
  <si>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</si>
  <si>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</si>
  <si>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</si>
  <si>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</si>
  <si>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</si>
  <si>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</si>
  <si>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</si>
  <si>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</si>
  <si>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</si>
  <si>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</si>
  <si>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</si>
  <si>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</si>
  <si>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</si>
  <si>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</si>
  <si>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</si>
  <si>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</si>
  <si>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</si>
  <si>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</si>
  <si>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</si>
  <si>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</si>
  <si>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</si>
  <si>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</si>
  <si>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</si>
  <si>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</si>
  <si>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</si>
  <si>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</si>
  <si>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</si>
  <si>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</si>
  <si>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</si>
  <si>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</si>
  <si>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</si>
  <si>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</si>
  <si>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</si>
  <si>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</si>
  <si>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</si>
  <si>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</si>
  <si>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</si>
  <si>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</si>
  <si>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</si>
  <si>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</si>
  <si>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</si>
  <si>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</si>
  <si>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</si>
  <si>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</si>
  <si>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</si>
  <si>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</si>
  <si>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</si>
  <si>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</si>
  <si>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</si>
  <si>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</si>
  <si>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</si>
  <si>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</si>
  <si>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</si>
  <si>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</si>
  <si>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</si>
  <si>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</si>
  <si>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</si>
  <si>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</si>
  <si>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</si>
  <si>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</si>
  <si>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</si>
  <si>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</si>
  <si>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</si>
  <si>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</si>
  <si>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</si>
  <si>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</si>
  <si>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</si>
  <si>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</si>
  <si>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</si>
  <si>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</si>
  <si>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</si>
  <si>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</si>
  <si>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</si>
  <si>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</si>
  <si>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</si>
  <si>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</si>
  <si>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</si>
  <si>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</si>
  <si>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</si>
  <si>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</si>
  <si>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</si>
  <si>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</si>
  <si>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</si>
  <si>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</si>
  <si>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</si>
  <si>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</si>
  <si>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</si>
  <si>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</si>
  <si>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</si>
  <si>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</si>
  <si>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</si>
  <si>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</si>
  <si>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</si>
  <si>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</si>
  <si>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</si>
  <si>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</si>
  <si>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</si>
  <si>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</si>
  <si>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</si>
  <si>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</si>
  <si>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</si>
  <si>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</si>
  <si>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</si>
  <si>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</si>
  <si>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</si>
  <si>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</si>
  <si>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</si>
  <si>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</si>
  <si>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</si>
  <si>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</si>
  <si>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</si>
  <si>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</si>
  <si>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</si>
  <si>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</si>
  <si>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</si>
  <si>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</si>
  <si>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</si>
  <si>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</si>
  <si>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</si>
  <si>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</si>
  <si>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</si>
  <si>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</si>
  <si>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</si>
  <si>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</si>
  <si>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</si>
  <si>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</si>
  <si>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</si>
  <si>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</si>
  <si>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</si>
  <si>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</si>
  <si>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</si>
  <si>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</si>
  <si>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</si>
  <si>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</si>
  <si>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</si>
  <si>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</si>
  <si>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</si>
  <si>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</si>
  <si>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</si>
  <si>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</si>
  <si>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</si>
  <si>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</si>
  <si>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</si>
  <si>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</si>
  <si>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</si>
  <si>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</si>
  <si>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</si>
  <si>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</si>
  <si>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</si>
  <si>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</si>
  <si>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</si>
  <si>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</si>
  <si>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</si>
  <si>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</si>
  <si>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</si>
  <si>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</si>
  <si>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</si>
  <si>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</si>
  <si>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</si>
  <si>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</si>
  <si>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</si>
  <si>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</si>
  <si>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</si>
  <si>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</si>
  <si>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</si>
  <si>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</si>
  <si>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</si>
  <si>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</si>
  <si>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</si>
  <si>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</si>
  <si>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</si>
  <si>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</si>
  <si>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</si>
  <si>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</si>
  <si>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</si>
  <si>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</si>
  <si>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</si>
  <si>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</si>
  <si>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</si>
  <si>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</si>
  <si>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</si>
  <si>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</si>
  <si>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</si>
  <si>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</si>
  <si>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</si>
  <si>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</si>
  <si>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</si>
  <si>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</si>
  <si>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</si>
  <si>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</si>
  <si>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</si>
  <si>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</si>
  <si>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</si>
  <si>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</si>
  <si>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</si>
  <si>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</si>
  <si>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</si>
  <si>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</si>
  <si>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</si>
  <si>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</si>
  <si>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</si>
  <si>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</si>
  <si>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</si>
  <si>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</si>
  <si>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</si>
  <si>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</si>
  <si>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</si>
  <si>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</si>
  <si>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</si>
  <si>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</si>
  <si>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</si>
  <si>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</si>
  <si>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</si>
  <si>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</si>
  <si>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</si>
  <si>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</si>
  <si>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</si>
  <si>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</si>
  <si>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</si>
  <si>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</si>
  <si>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</si>
  <si>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</si>
  <si>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</si>
  <si>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</si>
  <si>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</si>
  <si>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</si>
  <si>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</si>
  <si>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</si>
  <si>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</si>
  <si>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</si>
  <si>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</si>
  <si>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</si>
  <si>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</si>
  <si>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</si>
  <si>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</si>
  <si>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</si>
  <si>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</si>
  <si>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</si>
  <si>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</si>
  <si>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</si>
  <si>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</si>
  <si>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</si>
  <si>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</si>
  <si>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</si>
  <si>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</si>
  <si>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</si>
  <si>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</si>
  <si>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</si>
  <si>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</si>
  <si>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</si>
  <si>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</si>
  <si>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</si>
  <si>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</si>
  <si>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</si>
  <si>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</si>
  <si>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</si>
  <si>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</si>
  <si>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</si>
  <si>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</si>
  <si>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</si>
  <si>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</si>
  <si>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</si>
  <si>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</si>
  <si>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</si>
  <si>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</si>
  <si>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</si>
  <si>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</si>
  <si>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</si>
  <si>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</si>
  <si>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</si>
  <si>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</si>
  <si>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</si>
  <si>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</si>
  <si>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</si>
  <si>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</si>
  <si>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</si>
  <si>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</si>
  <si>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</si>
  <si>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</si>
  <si>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</si>
  <si>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</si>
  <si>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</si>
  <si>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</si>
  <si>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</si>
  <si>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</si>
  <si>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</si>
  <si>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</si>
  <si>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</si>
  <si>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</si>
  <si>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</si>
  <si>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</si>
  <si>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</si>
  <si>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</si>
  <si>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</si>
  <si>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</si>
  <si>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</si>
  <si>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</si>
  <si>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</si>
  <si>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</si>
  <si>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</si>
  <si>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</si>
  <si>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</si>
  <si>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</si>
  <si>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</si>
  <si>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</si>
  <si>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</si>
  <si>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</si>
  <si>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</si>
  <si>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</si>
  <si>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</si>
  <si>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</si>
  <si>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</si>
  <si>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</si>
  <si>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</si>
  <si>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</si>
  <si>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</si>
  <si>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</si>
  <si>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</si>
  <si>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</si>
  <si>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</si>
  <si>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</si>
  <si>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</si>
  <si>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</si>
  <si>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</si>
  <si>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</si>
  <si>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</si>
  <si>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</si>
  <si>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</si>
  <si>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</si>
  <si>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</si>
  <si>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</si>
  <si>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</si>
  <si>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</si>
  <si>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</si>
  <si>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</si>
  <si>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</si>
  <si>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</si>
  <si>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</si>
  <si>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</si>
  <si>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</si>
  <si>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</si>
  <si>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</si>
  <si>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</si>
  <si>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</si>
  <si>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</si>
  <si>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</si>
  <si>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</si>
  <si>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</si>
  <si>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</si>
  <si>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</si>
  <si>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</si>
  <si>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</si>
  <si>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</si>
  <si>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</si>
  <si>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</si>
  <si>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</si>
  <si>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</si>
  <si>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</si>
  <si>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</si>
  <si>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</si>
  <si>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</si>
  <si>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</si>
  <si>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</si>
  <si>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</si>
  <si>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</si>
  <si>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</si>
  <si>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</si>
  <si>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</si>
  <si>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</si>
  <si>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</si>
  <si>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</si>
  <si>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CONGRESO DEL ESTADO DE TLAXCALA</t>
  </si>
  <si>
    <t xml:space="preserve">CONGRESO DEL ESTADO DE TLAXCALA </t>
  </si>
  <si>
    <t>Presidente del Comité de Administración</t>
  </si>
  <si>
    <t>Secretario Administrativo</t>
  </si>
  <si>
    <t>Estado de Situación Financiera Detallado - LDF (F1)</t>
  </si>
  <si>
    <t>Informe Analítico de la Deuda Pública y Otros Pasivos - LDF (F2)</t>
  </si>
  <si>
    <t>Balance Presupuestario - LDF (F4)</t>
  </si>
  <si>
    <t>Estado Analítico de Ingresos Detallado - LDF (F5)</t>
  </si>
  <si>
    <t>Estado Analítico del Ejercicio del Presupuesto de Egresos Detallado - LDF (F6a)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</si>
  <si>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</si>
  <si>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</si>
  <si>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(F6d)</t>
  </si>
  <si>
    <t>Informe Analítico de Obligaciones Diferentes de Financiamientos – LDF (F3)</t>
  </si>
  <si>
    <t>e1) Creacion de Leyes, Modificación, Derogac</t>
  </si>
  <si>
    <t>e2) Creacion de Leyes, Modificación, Derogac</t>
  </si>
  <si>
    <t>e3) Creacion de Leyes, Modificación, Derogac</t>
  </si>
  <si>
    <t>Empresa que elaboró el estudio actuarial</t>
  </si>
  <si>
    <t>Año de elaboración del estudio actuarial</t>
  </si>
  <si>
    <t>Estudio actuarial</t>
  </si>
  <si>
    <t>Tasa de rendimiento</t>
  </si>
  <si>
    <t>Año de descapitalización</t>
  </si>
  <si>
    <t>Periodo de suficiencia</t>
  </si>
  <si>
    <t>Generaciones futuras</t>
  </si>
  <si>
    <t>Generación actual</t>
  </si>
  <si>
    <t>Déficit/superávit actuarial</t>
  </si>
  <si>
    <t>Otros Ingresos</t>
  </si>
  <si>
    <t>Valor presente de aportaciones futuras</t>
  </si>
  <si>
    <t>Valor presente de las contribuciones asociadas a los sueldos futuros de cotización X%</t>
  </si>
  <si>
    <t>Pensiones y Jubilaciones en curso de pago</t>
  </si>
  <si>
    <t>Valor presente de las obligaciones</t>
  </si>
  <si>
    <t>Monto de la reserva</t>
  </si>
  <si>
    <t>Promedio</t>
  </si>
  <si>
    <t>Mínimo</t>
  </si>
  <si>
    <t>Máximo</t>
  </si>
  <si>
    <t>Monto mensual por pensión</t>
  </si>
  <si>
    <t>Beneficiarios de Pensionados y Jubilados</t>
  </si>
  <si>
    <t>Pensionados y Jubilados</t>
  </si>
  <si>
    <t>Activos</t>
  </si>
  <si>
    <t>Nómina anual</t>
  </si>
  <si>
    <t>Ingresos Anuales al Fondo de Pensiones</t>
  </si>
  <si>
    <t>Ingresos del Fondo</t>
  </si>
  <si>
    <t>Esperanza de vida</t>
  </si>
  <si>
    <t>Edad de Jubilación o Pensión</t>
  </si>
  <si>
    <t>Crecimiento esperado de los activos (como %)</t>
  </si>
  <si>
    <t>Crecimiento esperado de los pensionados y jubilados (como %)</t>
  </si>
  <si>
    <t>Aportación del ente público al plan de pensión como % del salario</t>
  </si>
  <si>
    <t>Aportación individual al plan de pensión como % del salario</t>
  </si>
  <si>
    <t>Promedio de años de servicio (trabajadores activos)</t>
  </si>
  <si>
    <t>Beneficiarios</t>
  </si>
  <si>
    <t>Edad promedio</t>
  </si>
  <si>
    <t>Edad mínima</t>
  </si>
  <si>
    <t>Edad máxima</t>
  </si>
  <si>
    <t>Población afiliada</t>
  </si>
  <si>
    <t>Beneficio definido, Contribución definida o Mixto</t>
  </si>
  <si>
    <t>Prestación laboral o Fondo general para trabajadores del estado o municipio</t>
  </si>
  <si>
    <t>Tipo de Sistema</t>
  </si>
  <si>
    <t>Otras prestaciones sociales</t>
  </si>
  <si>
    <t>Invalidez y vida</t>
  </si>
  <si>
    <t>Riesgos de trabajo</t>
  </si>
  <si>
    <t>Salud</t>
  </si>
  <si>
    <t>Pensiones y jubilaciones</t>
  </si>
  <si>
    <t>Informe sobre Estudios Actuariales - LDF</t>
  </si>
  <si>
    <t xml:space="preserve">Dip. Vicente Morales Pérez </t>
  </si>
  <si>
    <t>Congreso del Estado de Tlaxcala</t>
  </si>
  <si>
    <t>Informe de Cuentas Por Pagar - LDF (ART. 13 VIII)</t>
  </si>
  <si>
    <t xml:space="preserve">Cuentas por pagar </t>
  </si>
  <si>
    <t>(a)</t>
  </si>
  <si>
    <t>(b)</t>
  </si>
  <si>
    <t>(c = a - b)</t>
  </si>
  <si>
    <t>GASTO NO ETIQUETADO</t>
  </si>
  <si>
    <t>SERVICIOS PERSONALES</t>
  </si>
  <si>
    <t>MATERIALES Y SUMINISTROS</t>
  </si>
  <si>
    <t>SERVICIOS GENERALES</t>
  </si>
  <si>
    <t>TRANSFERENCIAS, ASIGNACIONES, SUBSIDIOS</t>
  </si>
  <si>
    <t>Y OTRAS AYUDAS</t>
  </si>
  <si>
    <t>BIENES MUEBLES, INMUEBLES E INTANGIBLES</t>
  </si>
  <si>
    <t>INVERSIÓN PÚBLICA</t>
  </si>
  <si>
    <t>INVERSIONES FINANCIERAS Y OTRAS</t>
  </si>
  <si>
    <t>PROVISIONES</t>
  </si>
  <si>
    <t>PARTICIPACIONES Y APORTACIONES</t>
  </si>
  <si>
    <t>DEUDA PÚBLICA</t>
  </si>
  <si>
    <t>GASTO ETIQUETADO</t>
  </si>
  <si>
    <t>TOTAL</t>
  </si>
  <si>
    <t>Lic. Gonzalo Guízar Vázquez</t>
  </si>
  <si>
    <t>31 de Diciembre de 2025</t>
  </si>
  <si>
    <t>31 de Marzo de 2026</t>
  </si>
  <si>
    <t>Al 31 de Marzo 2026 y al 31 de Diciembre de 2025 (b)</t>
  </si>
  <si>
    <t>al 31 de diciembre de 2025-1 (d)</t>
  </si>
  <si>
    <t>Al 31 de Marzo 2026 y al 31 de Diciembre de 2025</t>
  </si>
  <si>
    <t>Monto pagado de la inversión al 31 de Marzo de 2026 (k)</t>
  </si>
  <si>
    <t>Saldo pendiente por pagar de la inversión al 31 de Marzo de 2026 (m = g – l)</t>
  </si>
  <si>
    <t>Monto pagado de la inversión actualizado al 31 de Marzo de 2026 (l)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</si>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</sst>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Calibri"/>
      <family val="2"/>
      <scheme val="minor"/>
    </font>
    <font>
      <i/>
      <sz val="8"/>
      <color theme="1"/>
      <name val="Arial"/>
      <family val="2"/>
    </font>
    <font>
      <sz val="9"/>
      <color theme="1"/>
      <name val="Soberana Sans"/>
      <family val="3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charset val="204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/>
  </cellStyleXfs>
  <cellXfs count="371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43" fontId="0" fillId="0" borderId="0" xfId="0" applyNumberFormat="1"/>
    <xf numFmtId="1" fontId="0" fillId="0" borderId="0" xfId="0" applyNumberFormat="1"/>
    <xf numFmtId="0" fontId="6" fillId="0" borderId="0" xfId="0" applyFont="1"/>
    <xf numFmtId="43" fontId="0" fillId="0" borderId="0" xfId="1" applyFont="1"/>
    <xf numFmtId="1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justify" vertical="center" wrapText="1"/>
    </xf>
    <xf numFmtId="1" fontId="2" fillId="0" borderId="8" xfId="0" applyNumberFormat="1" applyFont="1" applyBorder="1" applyAlignment="1">
      <alignment horizontal="justify" vertical="center" wrapText="1"/>
    </xf>
    <xf numFmtId="1" fontId="2" fillId="0" borderId="11" xfId="1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6" xfId="1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0" fontId="11" fillId="0" borderId="0" xfId="0" applyFont="1"/>
    <xf numFmtId="0" fontId="12" fillId="2" borderId="2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4" fillId="0" borderId="0" xfId="0" applyFont="1"/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43" fontId="14" fillId="0" borderId="0" xfId="1" applyFont="1"/>
    <xf numFmtId="4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/>
    <xf numFmtId="43" fontId="14" fillId="0" borderId="0" xfId="0" applyNumberFormat="1" applyFont="1"/>
    <xf numFmtId="0" fontId="12" fillId="0" borderId="0" xfId="0" applyFont="1"/>
    <xf numFmtId="43" fontId="2" fillId="0" borderId="0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4" fillId="0" borderId="22" xfId="0" applyFont="1" applyBorder="1"/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2" fillId="0" borderId="2" xfId="1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1" fontId="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/>
    </xf>
    <xf numFmtId="3" fontId="2" fillId="0" borderId="8" xfId="1" applyNumberFormat="1" applyFont="1" applyBorder="1" applyAlignment="1">
      <alignment horizontal="left" vertical="center" wrapText="1"/>
    </xf>
    <xf numFmtId="3" fontId="1" fillId="0" borderId="8" xfId="1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8" xfId="1" applyNumberFormat="1" applyFont="1" applyFill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4" fillId="0" borderId="0" xfId="0" applyNumberFormat="1" applyFont="1"/>
    <xf numFmtId="3" fontId="14" fillId="0" borderId="22" xfId="0" applyNumberFormat="1" applyFont="1" applyBorder="1"/>
    <xf numFmtId="3" fontId="2" fillId="0" borderId="8" xfId="1" applyNumberFormat="1" applyFont="1" applyFill="1" applyBorder="1" applyAlignment="1">
      <alignment horizontal="center" vertical="center"/>
    </xf>
    <xf numFmtId="3" fontId="1" fillId="0" borderId="8" xfId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41" fontId="0" fillId="0" borderId="0" xfId="0" applyNumberFormat="1"/>
    <xf numFmtId="0" fontId="2" fillId="2" borderId="29" xfId="0" applyFont="1" applyFill="1" applyBorder="1"/>
    <xf numFmtId="3" fontId="2" fillId="2" borderId="29" xfId="0" applyNumberFormat="1" applyFont="1" applyFill="1" applyBorder="1" applyAlignment="1">
      <alignment horizontal="right" vertical="center" wrapText="1"/>
    </xf>
    <xf numFmtId="0" fontId="1" fillId="2" borderId="29" xfId="0" applyFont="1" applyFill="1" applyBorder="1"/>
    <xf numFmtId="3" fontId="1" fillId="2" borderId="29" xfId="0" applyNumberFormat="1" applyFont="1" applyFill="1" applyBorder="1" applyAlignment="1">
      <alignment horizontal="right" vertical="center" wrapText="1"/>
    </xf>
    <xf numFmtId="0" fontId="0" fillId="0" borderId="29" xfId="0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top" wrapText="1"/>
      <protection locked="0"/>
    </xf>
    <xf numFmtId="3" fontId="1" fillId="2" borderId="3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1" fontId="1" fillId="2" borderId="7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0" borderId="0" xfId="1" applyFont="1"/>
    <xf numFmtId="4" fontId="2" fillId="0" borderId="0" xfId="0" applyNumberFormat="1" applyFont="1"/>
    <xf numFmtId="44" fontId="19" fillId="0" borderId="0" xfId="2" applyFont="1"/>
    <xf numFmtId="3" fontId="2" fillId="0" borderId="0" xfId="1" applyNumberFormat="1" applyFont="1" applyFill="1" applyBorder="1" applyAlignment="1">
      <alignment horizontal="center" vertical="center"/>
    </xf>
    <xf numFmtId="3" fontId="1" fillId="2" borderId="1" xfId="1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right" vertical="center" wrapText="1"/>
    </xf>
    <xf numFmtId="3" fontId="1" fillId="0" borderId="29" xfId="0" applyNumberFormat="1" applyFont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41" fontId="1" fillId="0" borderId="2" xfId="1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2" fillId="2" borderId="21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3" fontId="12" fillId="2" borderId="21" xfId="0" applyNumberFormat="1" applyFont="1" applyFill="1" applyBorder="1" applyAlignment="1" applyProtection="1">
      <alignment horizontal="center"/>
      <protection locked="0"/>
    </xf>
    <xf numFmtId="3" fontId="13" fillId="2" borderId="0" xfId="0" applyNumberFormat="1" applyFont="1" applyFill="1" applyAlignment="1" applyProtection="1">
      <alignment horizontal="center" vertical="top" wrapTex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1" fillId="0" borderId="8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3" xfId="3" xr:uid="{6A6BD20D-A58F-40B6-B59F-AC60D08509F6}"/>
  </cellStyles>
  <dxfs count="0"/>
  <tableStyles count="0" defaultTableStyle="TableStyleMedium2" defaultPivotStyle="PivotStyleLight16"/>
  <colors>
    <mruColors>
      <color rgb="FF00FF00"/>
      <color rgb="FF66FFCC"/>
      <color rgb="FF833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3238500</xdr:colOff>
      <xdr:row>4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4222FC8-98CC-4E18-BC4C-5D7C6FA576A2}"/>
            </a:ext>
          </a:extLst>
        </xdr:cNvPr>
        <xdr:cNvSpPr txBox="1"/>
      </xdr:nvSpPr>
      <xdr:spPr>
        <a:xfrm>
          <a:off x="26670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3238500</xdr:colOff>
      <xdr:row>4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AE7A10-8662-4E5A-9967-52D65914D75B}"/>
            </a:ext>
          </a:extLst>
        </xdr:cNvPr>
        <xdr:cNvSpPr txBox="1"/>
      </xdr:nvSpPr>
      <xdr:spPr>
        <a:xfrm>
          <a:off x="26670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3238500</xdr:colOff>
      <xdr:row>4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AEF719E-CE69-489A-8F3E-1509356FA6D9}"/>
            </a:ext>
          </a:extLst>
        </xdr:cNvPr>
        <xdr:cNvSpPr txBox="1"/>
      </xdr:nvSpPr>
      <xdr:spPr>
        <a:xfrm>
          <a:off x="337185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3238500</xdr:colOff>
      <xdr:row>4</xdr:row>
      <xdr:rowOff>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7F6888C-31BA-42D1-AE4C-2A1824A15BF4}"/>
            </a:ext>
          </a:extLst>
        </xdr:cNvPr>
        <xdr:cNvSpPr txBox="1"/>
      </xdr:nvSpPr>
      <xdr:spPr>
        <a:xfrm>
          <a:off x="337185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3238500</xdr:colOff>
      <xdr:row>4</xdr:row>
      <xdr:rowOff>0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3B6151D-8211-4E8C-946E-489AA3CF00F7}"/>
            </a:ext>
          </a:extLst>
        </xdr:cNvPr>
        <xdr:cNvSpPr txBox="1"/>
      </xdr:nvSpPr>
      <xdr:spPr>
        <a:xfrm>
          <a:off x="4124325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3238500</xdr:colOff>
      <xdr:row>4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DF0B1B0-64C1-4A83-A415-92A4A7148830}"/>
            </a:ext>
          </a:extLst>
        </xdr:cNvPr>
        <xdr:cNvSpPr txBox="1"/>
      </xdr:nvSpPr>
      <xdr:spPr>
        <a:xfrm>
          <a:off x="4124325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lujo de fondos" connectionId="1" xr16:uid="{3C6C106E-7FDA-4FAD-B0F7-DB282B2AE74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93"/>
  <sheetViews>
    <sheetView topLeftCell="A52" zoomScaleNormal="100" workbookViewId="0">
      <selection activeCell="C73" sqref="C73"/>
    </sheetView>
  </sheetViews>
  <sheetFormatPr baseColWidth="10" defaultRowHeight="15"/>
  <cols>
    <col min="1" max="1" width="37.28515625" customWidth="1"/>
    <col min="2" max="3" width="12" style="1" bestFit="1" customWidth="1"/>
    <col min="4" max="4" width="39.28515625" customWidth="1"/>
    <col min="5" max="6" width="12" bestFit="1" customWidth="1"/>
    <col min="7" max="7" width="13.140625" bestFit="1" customWidth="1"/>
    <col min="8" max="10" width="15.140625" style="77" bestFit="1" customWidth="1"/>
  </cols>
  <sheetData>
    <row r="1" spans="1:9">
      <c r="A1" s="217" t="s">
        <v>437</v>
      </c>
      <c r="B1" s="218"/>
      <c r="C1" s="218"/>
      <c r="D1" s="218"/>
      <c r="E1" s="218"/>
      <c r="F1" s="219"/>
      <c r="G1" s="1"/>
      <c r="H1" s="78"/>
      <c r="I1" s="78"/>
    </row>
    <row r="2" spans="1:9">
      <c r="A2" s="220" t="s">
        <v>441</v>
      </c>
      <c r="B2" s="221"/>
      <c r="C2" s="221"/>
      <c r="D2" s="221"/>
      <c r="E2" s="221"/>
      <c r="F2" s="222"/>
      <c r="G2" s="1"/>
      <c r="H2" s="78"/>
      <c r="I2" s="78"/>
    </row>
    <row r="3" spans="1:9">
      <c r="A3" s="220" t="s">
        <v>525</v>
      </c>
      <c r="B3" s="221"/>
      <c r="C3" s="221"/>
      <c r="D3" s="221"/>
      <c r="E3" s="221"/>
      <c r="F3" s="222"/>
      <c r="G3" s="1"/>
      <c r="H3" s="78"/>
      <c r="I3" s="78"/>
    </row>
    <row r="4" spans="1:9" ht="15.75" thickBot="1">
      <c r="A4" s="223" t="s">
        <v>0</v>
      </c>
      <c r="B4" s="224"/>
      <c r="C4" s="224"/>
      <c r="D4" s="224"/>
      <c r="E4" s="224"/>
      <c r="F4" s="225"/>
      <c r="G4" s="1"/>
      <c r="H4" s="78"/>
      <c r="I4" s="78"/>
    </row>
    <row r="5" spans="1:9" ht="34.5" thickBot="1">
      <c r="A5" s="84" t="s">
        <v>1</v>
      </c>
      <c r="B5" s="85" t="s">
        <v>522</v>
      </c>
      <c r="C5" s="85" t="s">
        <v>521</v>
      </c>
      <c r="D5" s="84" t="s">
        <v>1</v>
      </c>
      <c r="E5" s="85" t="s">
        <v>522</v>
      </c>
      <c r="F5" s="85" t="s">
        <v>521</v>
      </c>
    </row>
    <row r="6" spans="1:9">
      <c r="A6" s="2" t="s">
        <v>2</v>
      </c>
      <c r="B6" s="52"/>
      <c r="C6" s="52"/>
      <c r="D6" s="3" t="s">
        <v>3</v>
      </c>
      <c r="E6" s="56"/>
      <c r="F6" s="56"/>
    </row>
    <row r="7" spans="1:9">
      <c r="A7" s="2" t="s">
        <v>4</v>
      </c>
      <c r="B7" s="105"/>
      <c r="C7" s="105"/>
      <c r="D7" s="3" t="s">
        <v>5</v>
      </c>
      <c r="E7" s="57"/>
      <c r="F7" s="53"/>
    </row>
    <row r="8" spans="1:9" ht="22.5">
      <c r="A8" s="5" t="s">
        <v>6</v>
      </c>
      <c r="B8" s="113">
        <f>SUM(B9:B15)</f>
        <v>52096501</v>
      </c>
      <c r="C8" s="113">
        <f>SUM(C9:C15)</f>
        <v>5488547</v>
      </c>
      <c r="D8" s="82" t="s">
        <v>7</v>
      </c>
      <c r="E8" s="113">
        <f>SUM(E9:E15)</f>
        <v>4861686</v>
      </c>
      <c r="F8" s="113">
        <f>SUM(F9:F15)</f>
        <v>5001196</v>
      </c>
    </row>
    <row r="9" spans="1:9">
      <c r="A9" s="5" t="s">
        <v>8</v>
      </c>
      <c r="B9" s="105">
        <v>0</v>
      </c>
      <c r="C9" s="105">
        <v>0</v>
      </c>
      <c r="D9" s="82" t="s">
        <v>9</v>
      </c>
      <c r="E9" s="105">
        <v>20504</v>
      </c>
      <c r="F9" s="105">
        <v>0</v>
      </c>
    </row>
    <row r="10" spans="1:9">
      <c r="A10" s="5" t="s">
        <v>10</v>
      </c>
      <c r="B10" s="113">
        <v>52096501</v>
      </c>
      <c r="C10" s="113">
        <v>5488547</v>
      </c>
      <c r="D10" s="82" t="s">
        <v>11</v>
      </c>
      <c r="E10" s="105">
        <v>37</v>
      </c>
      <c r="F10" s="105">
        <v>0</v>
      </c>
    </row>
    <row r="11" spans="1:9" ht="22.5">
      <c r="A11" s="5" t="s">
        <v>12</v>
      </c>
      <c r="B11" s="105">
        <v>0</v>
      </c>
      <c r="C11" s="105">
        <v>0</v>
      </c>
      <c r="D11" s="82" t="s">
        <v>13</v>
      </c>
      <c r="E11" s="105">
        <v>0</v>
      </c>
      <c r="F11" s="105">
        <v>0</v>
      </c>
    </row>
    <row r="12" spans="1:9" ht="22.5">
      <c r="A12" s="5" t="s">
        <v>14</v>
      </c>
      <c r="B12" s="105">
        <v>0</v>
      </c>
      <c r="C12" s="105">
        <v>0</v>
      </c>
      <c r="D12" s="82" t="s">
        <v>15</v>
      </c>
      <c r="E12" s="105">
        <v>0</v>
      </c>
      <c r="F12" s="105">
        <v>0</v>
      </c>
    </row>
    <row r="13" spans="1:9" ht="22.5">
      <c r="A13" s="5" t="s">
        <v>16</v>
      </c>
      <c r="B13" s="105">
        <v>0</v>
      </c>
      <c r="C13" s="105">
        <v>0</v>
      </c>
      <c r="D13" s="82" t="s">
        <v>17</v>
      </c>
      <c r="E13" s="105">
        <v>0</v>
      </c>
      <c r="F13" s="105">
        <v>0</v>
      </c>
    </row>
    <row r="14" spans="1:9" ht="22.5">
      <c r="A14" s="5" t="s">
        <v>18</v>
      </c>
      <c r="B14" s="105">
        <v>0</v>
      </c>
      <c r="C14" s="105">
        <v>0</v>
      </c>
      <c r="D14" s="82" t="s">
        <v>19</v>
      </c>
      <c r="E14" s="105">
        <v>0</v>
      </c>
      <c r="F14" s="105">
        <v>0</v>
      </c>
    </row>
    <row r="15" spans="1:9" ht="22.5">
      <c r="A15" s="5" t="s">
        <v>20</v>
      </c>
      <c r="B15" s="105">
        <v>0</v>
      </c>
      <c r="C15" s="105">
        <v>0</v>
      </c>
      <c r="D15" s="82" t="s">
        <v>21</v>
      </c>
      <c r="E15" s="113">
        <v>4841145</v>
      </c>
      <c r="F15" s="113">
        <v>5001196</v>
      </c>
    </row>
    <row r="16" spans="1:9" ht="22.5">
      <c r="A16" s="5" t="s">
        <v>22</v>
      </c>
      <c r="B16" s="113">
        <f>SUM(B17:B23)</f>
        <v>328555</v>
      </c>
      <c r="C16" s="105">
        <v>0</v>
      </c>
      <c r="D16" s="82" t="s">
        <v>23</v>
      </c>
      <c r="E16" s="105">
        <v>0</v>
      </c>
      <c r="F16" s="105">
        <v>0</v>
      </c>
    </row>
    <row r="17" spans="1:6">
      <c r="A17" s="5" t="s">
        <v>24</v>
      </c>
      <c r="B17" s="105">
        <v>0</v>
      </c>
      <c r="C17" s="115">
        <v>0</v>
      </c>
      <c r="D17" s="82" t="s">
        <v>25</v>
      </c>
      <c r="E17" s="105">
        <v>0</v>
      </c>
      <c r="F17" s="105">
        <v>0</v>
      </c>
    </row>
    <row r="18" spans="1:6">
      <c r="A18" s="5" t="s">
        <v>26</v>
      </c>
      <c r="B18" s="105">
        <v>0</v>
      </c>
      <c r="C18" s="115">
        <v>0</v>
      </c>
      <c r="D18" s="82" t="s">
        <v>27</v>
      </c>
      <c r="E18" s="113">
        <f>SUM(E19:E21)</f>
        <v>0</v>
      </c>
      <c r="F18" s="105">
        <f>SUM(F19:F21)</f>
        <v>0</v>
      </c>
    </row>
    <row r="19" spans="1:6">
      <c r="A19" s="5" t="s">
        <v>28</v>
      </c>
      <c r="B19" s="113">
        <v>0</v>
      </c>
      <c r="C19" s="115">
        <v>0</v>
      </c>
      <c r="D19" s="82" t="s">
        <v>29</v>
      </c>
      <c r="E19" s="105">
        <v>0</v>
      </c>
      <c r="F19" s="105">
        <v>0</v>
      </c>
    </row>
    <row r="20" spans="1:6" ht="22.5">
      <c r="A20" s="5" t="s">
        <v>30</v>
      </c>
      <c r="B20" s="105">
        <v>0</v>
      </c>
      <c r="C20" s="115">
        <v>0</v>
      </c>
      <c r="D20" s="82" t="s">
        <v>31</v>
      </c>
      <c r="E20" s="105">
        <v>0</v>
      </c>
      <c r="F20" s="105">
        <v>0</v>
      </c>
    </row>
    <row r="21" spans="1:6" ht="22.5">
      <c r="A21" s="5" t="s">
        <v>32</v>
      </c>
      <c r="B21" s="105">
        <v>0</v>
      </c>
      <c r="C21" s="115">
        <v>0</v>
      </c>
      <c r="D21" s="82" t="s">
        <v>33</v>
      </c>
      <c r="E21" s="105">
        <v>0</v>
      </c>
      <c r="F21" s="105">
        <v>0</v>
      </c>
    </row>
    <row r="22" spans="1:6" ht="22.5">
      <c r="A22" s="5" t="s">
        <v>34</v>
      </c>
      <c r="B22" s="114">
        <v>328555</v>
      </c>
      <c r="C22" s="115">
        <v>0</v>
      </c>
      <c r="D22" s="82" t="s">
        <v>35</v>
      </c>
      <c r="E22" s="105">
        <f>+E23+E24</f>
        <v>0</v>
      </c>
      <c r="F22" s="105">
        <f>+F23+F24</f>
        <v>0</v>
      </c>
    </row>
    <row r="23" spans="1:6" ht="22.5">
      <c r="A23" s="5" t="s">
        <v>36</v>
      </c>
      <c r="B23" s="105">
        <v>0</v>
      </c>
      <c r="C23" s="115">
        <v>0</v>
      </c>
      <c r="D23" s="82" t="s">
        <v>37</v>
      </c>
      <c r="E23" s="105">
        <v>0</v>
      </c>
      <c r="F23" s="105">
        <v>0</v>
      </c>
    </row>
    <row r="24" spans="1:6" ht="22.5">
      <c r="A24" s="5" t="s">
        <v>38</v>
      </c>
      <c r="B24" s="105">
        <f>B25+B26+B27+B28+B29</f>
        <v>4995756</v>
      </c>
      <c r="C24" s="105">
        <f>C25+C26+C27+C28+C29</f>
        <v>0</v>
      </c>
      <c r="D24" s="82" t="s">
        <v>39</v>
      </c>
      <c r="E24" s="105">
        <v>0</v>
      </c>
      <c r="F24" s="105">
        <v>0</v>
      </c>
    </row>
    <row r="25" spans="1:6" ht="22.5">
      <c r="A25" s="5" t="s">
        <v>40</v>
      </c>
      <c r="B25" s="105">
        <v>4995756</v>
      </c>
      <c r="C25" s="105">
        <v>0</v>
      </c>
      <c r="D25" s="82" t="s">
        <v>41</v>
      </c>
      <c r="E25" s="105">
        <v>0</v>
      </c>
      <c r="F25" s="105">
        <v>0</v>
      </c>
    </row>
    <row r="26" spans="1:6" ht="22.5">
      <c r="A26" s="5" t="s">
        <v>42</v>
      </c>
      <c r="B26" s="105">
        <v>0</v>
      </c>
      <c r="C26" s="115">
        <v>0</v>
      </c>
      <c r="D26" s="82" t="s">
        <v>43</v>
      </c>
      <c r="E26" s="105">
        <f>+E27+E28+E29</f>
        <v>0</v>
      </c>
      <c r="F26" s="105">
        <f>+F27+F28+F29</f>
        <v>0</v>
      </c>
    </row>
    <row r="27" spans="1:6" ht="22.5">
      <c r="A27" s="5" t="s">
        <v>44</v>
      </c>
      <c r="B27" s="105">
        <v>0</v>
      </c>
      <c r="C27" s="115">
        <v>0</v>
      </c>
      <c r="D27" s="82" t="s">
        <v>45</v>
      </c>
      <c r="E27" s="105">
        <v>0</v>
      </c>
      <c r="F27" s="105">
        <v>0</v>
      </c>
    </row>
    <row r="28" spans="1:6" ht="22.5">
      <c r="A28" s="5" t="s">
        <v>46</v>
      </c>
      <c r="B28" s="105">
        <v>0</v>
      </c>
      <c r="C28" s="115">
        <v>0</v>
      </c>
      <c r="D28" s="82" t="s">
        <v>47</v>
      </c>
      <c r="E28" s="105">
        <v>0</v>
      </c>
      <c r="F28" s="105">
        <v>0</v>
      </c>
    </row>
    <row r="29" spans="1:6" ht="22.5">
      <c r="A29" s="5" t="s">
        <v>48</v>
      </c>
      <c r="B29" s="105">
        <v>0</v>
      </c>
      <c r="C29" s="115">
        <v>0</v>
      </c>
      <c r="D29" s="82" t="s">
        <v>49</v>
      </c>
      <c r="E29" s="105">
        <v>0</v>
      </c>
      <c r="F29" s="105">
        <v>0</v>
      </c>
    </row>
    <row r="30" spans="1:6" ht="22.5">
      <c r="A30" s="5" t="s">
        <v>50</v>
      </c>
      <c r="B30" s="105">
        <f>SUM(B31:B35)</f>
        <v>0</v>
      </c>
      <c r="C30" s="105">
        <v>0</v>
      </c>
      <c r="D30" s="82" t="s">
        <v>51</v>
      </c>
      <c r="E30" s="105">
        <f>+E31+E32+E33+E34+E35+E36</f>
        <v>0</v>
      </c>
      <c r="F30" s="105">
        <f>+F31+F32+F33+F34+F35+F36</f>
        <v>0</v>
      </c>
    </row>
    <row r="31" spans="1:6">
      <c r="A31" s="5" t="s">
        <v>52</v>
      </c>
      <c r="B31" s="105">
        <v>0</v>
      </c>
      <c r="C31" s="115">
        <v>0</v>
      </c>
      <c r="D31" s="82" t="s">
        <v>53</v>
      </c>
      <c r="E31" s="105">
        <v>0</v>
      </c>
      <c r="F31" s="105">
        <v>0</v>
      </c>
    </row>
    <row r="32" spans="1:6">
      <c r="A32" s="5" t="s">
        <v>54</v>
      </c>
      <c r="B32" s="105">
        <v>0</v>
      </c>
      <c r="C32" s="115">
        <v>0</v>
      </c>
      <c r="D32" s="82" t="s">
        <v>55</v>
      </c>
      <c r="E32" s="105">
        <v>0</v>
      </c>
      <c r="F32" s="105">
        <v>0</v>
      </c>
    </row>
    <row r="33" spans="1:6" ht="22.5">
      <c r="A33" s="5" t="s">
        <v>56</v>
      </c>
      <c r="B33" s="105">
        <v>0</v>
      </c>
      <c r="C33" s="115">
        <v>0</v>
      </c>
      <c r="D33" s="82" t="s">
        <v>57</v>
      </c>
      <c r="E33" s="105">
        <v>0</v>
      </c>
      <c r="F33" s="105">
        <v>0</v>
      </c>
    </row>
    <row r="34" spans="1:6" ht="22.5">
      <c r="A34" s="5" t="s">
        <v>58</v>
      </c>
      <c r="B34" s="105">
        <v>0</v>
      </c>
      <c r="C34" s="115">
        <v>0</v>
      </c>
      <c r="D34" s="82" t="s">
        <v>59</v>
      </c>
      <c r="E34" s="105">
        <v>0</v>
      </c>
      <c r="F34" s="105">
        <v>0</v>
      </c>
    </row>
    <row r="35" spans="1:6" ht="22.5">
      <c r="A35" s="5" t="s">
        <v>60</v>
      </c>
      <c r="B35" s="105">
        <v>0</v>
      </c>
      <c r="C35" s="115">
        <v>0</v>
      </c>
      <c r="D35" s="82" t="s">
        <v>61</v>
      </c>
      <c r="E35" s="105">
        <v>0</v>
      </c>
      <c r="F35" s="105">
        <v>0</v>
      </c>
    </row>
    <row r="36" spans="1:6">
      <c r="A36" s="5" t="s">
        <v>62</v>
      </c>
      <c r="B36" s="105">
        <v>0</v>
      </c>
      <c r="C36" s="105">
        <v>0</v>
      </c>
      <c r="D36" s="82" t="s">
        <v>63</v>
      </c>
      <c r="E36" s="105">
        <v>0</v>
      </c>
      <c r="F36" s="105">
        <v>0</v>
      </c>
    </row>
    <row r="37" spans="1:6" ht="22.5">
      <c r="A37" s="5" t="s">
        <v>64</v>
      </c>
      <c r="B37" s="105">
        <f>SUM(B38:B39)</f>
        <v>0</v>
      </c>
      <c r="C37" s="105">
        <v>0</v>
      </c>
      <c r="D37" s="82" t="s">
        <v>65</v>
      </c>
      <c r="E37" s="105">
        <f>+E38+E39+E40</f>
        <v>0</v>
      </c>
      <c r="F37" s="105">
        <f>+F38+F39+F40</f>
        <v>0</v>
      </c>
    </row>
    <row r="38" spans="1:6" ht="22.5">
      <c r="A38" s="5" t="s">
        <v>66</v>
      </c>
      <c r="B38" s="105">
        <v>0</v>
      </c>
      <c r="C38" s="105">
        <v>0</v>
      </c>
      <c r="D38" s="82" t="s">
        <v>67</v>
      </c>
      <c r="E38" s="105">
        <v>0</v>
      </c>
      <c r="F38" s="105">
        <v>0</v>
      </c>
    </row>
    <row r="39" spans="1:6">
      <c r="A39" s="5" t="s">
        <v>68</v>
      </c>
      <c r="B39" s="105">
        <v>0</v>
      </c>
      <c r="C39" s="105">
        <v>0</v>
      </c>
      <c r="D39" s="82" t="s">
        <v>69</v>
      </c>
      <c r="E39" s="105">
        <v>0</v>
      </c>
      <c r="F39" s="105">
        <v>0</v>
      </c>
    </row>
    <row r="40" spans="1:6">
      <c r="A40" s="5" t="s">
        <v>70</v>
      </c>
      <c r="B40" s="105">
        <f>SUM(B41:B44)</f>
        <v>0</v>
      </c>
      <c r="C40" s="105">
        <f>SUM(C41:C44)</f>
        <v>0</v>
      </c>
      <c r="D40" s="82" t="s">
        <v>71</v>
      </c>
      <c r="E40" s="105">
        <v>0</v>
      </c>
      <c r="F40" s="105">
        <v>0</v>
      </c>
    </row>
    <row r="41" spans="1:6">
      <c r="A41" s="5" t="s">
        <v>72</v>
      </c>
      <c r="B41" s="105">
        <v>0</v>
      </c>
      <c r="C41" s="105">
        <v>0</v>
      </c>
      <c r="D41" s="82" t="s">
        <v>73</v>
      </c>
      <c r="E41" s="105">
        <f>+E42+E43+E44</f>
        <v>0</v>
      </c>
      <c r="F41" s="105">
        <f>+F42+F43+F44</f>
        <v>0</v>
      </c>
    </row>
    <row r="42" spans="1:6" ht="22.5">
      <c r="A42" s="5" t="s">
        <v>74</v>
      </c>
      <c r="B42" s="105">
        <v>0</v>
      </c>
      <c r="C42" s="105">
        <v>0</v>
      </c>
      <c r="D42" s="82" t="s">
        <v>75</v>
      </c>
      <c r="E42" s="105">
        <v>0</v>
      </c>
      <c r="F42" s="105">
        <v>0</v>
      </c>
    </row>
    <row r="43" spans="1:6" ht="22.5">
      <c r="A43" s="5" t="s">
        <v>76</v>
      </c>
      <c r="B43" s="105">
        <v>0</v>
      </c>
      <c r="C43" s="105">
        <v>0</v>
      </c>
      <c r="D43" s="82" t="s">
        <v>77</v>
      </c>
      <c r="E43" s="105">
        <v>0</v>
      </c>
      <c r="F43" s="105">
        <v>0</v>
      </c>
    </row>
    <row r="44" spans="1:6">
      <c r="A44" s="5" t="s">
        <v>78</v>
      </c>
      <c r="B44" s="105">
        <v>0</v>
      </c>
      <c r="C44" s="105">
        <v>0</v>
      </c>
      <c r="D44" s="82" t="s">
        <v>79</v>
      </c>
      <c r="E44" s="105">
        <v>0</v>
      </c>
      <c r="F44" s="105">
        <v>0</v>
      </c>
    </row>
    <row r="45" spans="1:6">
      <c r="A45" s="5"/>
      <c r="B45" s="114"/>
      <c r="C45" s="115"/>
      <c r="D45" s="82"/>
      <c r="E45" s="105"/>
      <c r="F45" s="119"/>
    </row>
    <row r="46" spans="1:6" ht="22.5">
      <c r="A46" s="10" t="s">
        <v>80</v>
      </c>
      <c r="B46" s="116">
        <f>+B8+B16+B24+B30+B36+B37+B40</f>
        <v>57420812</v>
      </c>
      <c r="C46" s="116">
        <f>+C8+C16+C24+C30+C36+C37+C40</f>
        <v>5488547</v>
      </c>
      <c r="D46" s="81" t="s">
        <v>81</v>
      </c>
      <c r="E46" s="106">
        <f>+E8+E18+E22+E25+E26+E30+E37+E41</f>
        <v>4861686</v>
      </c>
      <c r="F46" s="106">
        <f>+F8+F18+F22+F25+F26+F30+F37+F41</f>
        <v>5001196</v>
      </c>
    </row>
    <row r="47" spans="1:6" ht="15.75" thickBot="1">
      <c r="A47" s="6"/>
      <c r="B47" s="117"/>
      <c r="C47" s="118"/>
      <c r="D47" s="83"/>
      <c r="E47" s="58"/>
      <c r="F47" s="59"/>
    </row>
    <row r="48" spans="1:6">
      <c r="A48" s="11" t="s">
        <v>82</v>
      </c>
      <c r="B48" s="102"/>
      <c r="C48" s="110"/>
      <c r="D48" s="12" t="s">
        <v>83</v>
      </c>
      <c r="E48" s="60"/>
      <c r="F48" s="61"/>
    </row>
    <row r="49" spans="1:6">
      <c r="A49" s="5" t="s">
        <v>84</v>
      </c>
      <c r="B49" s="105">
        <v>0</v>
      </c>
      <c r="C49" s="115">
        <v>0</v>
      </c>
      <c r="D49" s="82" t="s">
        <v>85</v>
      </c>
      <c r="E49" s="105">
        <v>0</v>
      </c>
      <c r="F49" s="105">
        <v>0</v>
      </c>
    </row>
    <row r="50" spans="1:6" ht="22.5">
      <c r="A50" s="5" t="s">
        <v>86</v>
      </c>
      <c r="B50" s="105">
        <v>0</v>
      </c>
      <c r="C50" s="115">
        <v>0</v>
      </c>
      <c r="D50" s="82" t="s">
        <v>87</v>
      </c>
      <c r="E50" s="105">
        <v>0</v>
      </c>
      <c r="F50" s="105">
        <v>0</v>
      </c>
    </row>
    <row r="51" spans="1:6" ht="22.5">
      <c r="A51" s="5" t="s">
        <v>88</v>
      </c>
      <c r="B51" s="113">
        <v>7605492</v>
      </c>
      <c r="C51" s="113">
        <v>7605492</v>
      </c>
      <c r="D51" s="82" t="s">
        <v>89</v>
      </c>
      <c r="E51" s="105">
        <v>0</v>
      </c>
      <c r="F51" s="105">
        <v>0</v>
      </c>
    </row>
    <row r="52" spans="1:6">
      <c r="A52" s="5" t="s">
        <v>90</v>
      </c>
      <c r="B52" s="113">
        <v>22053962</v>
      </c>
      <c r="C52" s="113">
        <v>21996837</v>
      </c>
      <c r="D52" s="82" t="s">
        <v>91</v>
      </c>
      <c r="E52" s="105">
        <v>0</v>
      </c>
      <c r="F52" s="105">
        <v>0</v>
      </c>
    </row>
    <row r="53" spans="1:6" ht="22.5">
      <c r="A53" s="5" t="s">
        <v>92</v>
      </c>
      <c r="B53" s="113">
        <v>297356</v>
      </c>
      <c r="C53" s="113">
        <v>297356</v>
      </c>
      <c r="D53" s="82" t="s">
        <v>93</v>
      </c>
      <c r="E53" s="105">
        <v>0</v>
      </c>
      <c r="F53" s="105">
        <v>0</v>
      </c>
    </row>
    <row r="54" spans="1:6" ht="22.5">
      <c r="A54" s="5" t="s">
        <v>94</v>
      </c>
      <c r="B54" s="105">
        <v>-17952443</v>
      </c>
      <c r="C54" s="105">
        <v>-17952443</v>
      </c>
      <c r="D54" s="82" t="s">
        <v>95</v>
      </c>
      <c r="E54" s="105">
        <v>0</v>
      </c>
      <c r="F54" s="105">
        <v>0</v>
      </c>
    </row>
    <row r="55" spans="1:6">
      <c r="A55" s="5" t="s">
        <v>96</v>
      </c>
      <c r="B55" s="105">
        <v>0</v>
      </c>
      <c r="C55" s="105">
        <v>0</v>
      </c>
      <c r="D55" s="81"/>
      <c r="E55" s="105"/>
      <c r="F55" s="105"/>
    </row>
    <row r="56" spans="1:6" ht="22.5">
      <c r="A56" s="5" t="s">
        <v>97</v>
      </c>
      <c r="B56" s="105">
        <v>0</v>
      </c>
      <c r="C56" s="105">
        <v>0</v>
      </c>
      <c r="D56" s="81" t="s">
        <v>98</v>
      </c>
      <c r="E56" s="105">
        <f>SUM(E49:E54)</f>
        <v>0</v>
      </c>
      <c r="F56" s="105">
        <f>SUM(F49:F54)</f>
        <v>0</v>
      </c>
    </row>
    <row r="57" spans="1:6">
      <c r="A57" s="5" t="s">
        <v>99</v>
      </c>
      <c r="B57" s="105">
        <v>0</v>
      </c>
      <c r="C57" s="105">
        <v>0</v>
      </c>
      <c r="D57" s="80"/>
      <c r="E57" s="120"/>
      <c r="F57" s="119"/>
    </row>
    <row r="58" spans="1:6">
      <c r="A58" s="5"/>
      <c r="B58" s="114"/>
      <c r="C58" s="115"/>
      <c r="D58" s="81" t="s">
        <v>100</v>
      </c>
      <c r="E58" s="116">
        <f>+E56+E46</f>
        <v>4861686</v>
      </c>
      <c r="F58" s="116">
        <f>+F56+F46</f>
        <v>5001196</v>
      </c>
    </row>
    <row r="59" spans="1:6" ht="22.5">
      <c r="A59" s="10" t="s">
        <v>101</v>
      </c>
      <c r="B59" s="116">
        <f>SUM(B49:B57)</f>
        <v>12004367</v>
      </c>
      <c r="C59" s="106">
        <f>SUM(C49:C57)</f>
        <v>11947242</v>
      </c>
      <c r="D59" s="82"/>
      <c r="E59" s="120"/>
      <c r="F59" s="119"/>
    </row>
    <row r="60" spans="1:6">
      <c r="A60" s="5"/>
      <c r="B60" s="114"/>
      <c r="C60" s="115"/>
      <c r="D60" s="81" t="s">
        <v>102</v>
      </c>
      <c r="E60" s="120"/>
      <c r="F60" s="119"/>
    </row>
    <row r="61" spans="1:6">
      <c r="A61" s="10" t="s">
        <v>103</v>
      </c>
      <c r="B61" s="116">
        <f>+B46+B59</f>
        <v>69425179</v>
      </c>
      <c r="C61" s="116">
        <f>+C46+C59</f>
        <v>17435789</v>
      </c>
      <c r="D61" s="81"/>
      <c r="E61" s="120"/>
      <c r="F61" s="119"/>
    </row>
    <row r="62" spans="1:6" ht="22.5">
      <c r="A62" s="5"/>
      <c r="B62" s="51"/>
      <c r="C62" s="51"/>
      <c r="D62" s="81" t="s">
        <v>104</v>
      </c>
      <c r="E62" s="116">
        <f>SUM(E63:E65)</f>
        <v>2037927</v>
      </c>
      <c r="F62" s="116">
        <f>SUM(F63:F65)</f>
        <v>2037927</v>
      </c>
    </row>
    <row r="63" spans="1:6">
      <c r="A63" s="5"/>
      <c r="B63" s="51"/>
      <c r="C63" s="51"/>
      <c r="D63" s="82" t="s">
        <v>105</v>
      </c>
      <c r="E63" s="120"/>
      <c r="F63" s="119"/>
    </row>
    <row r="64" spans="1:6">
      <c r="A64" s="5"/>
      <c r="B64" s="51"/>
      <c r="C64" s="51"/>
      <c r="D64" s="82" t="s">
        <v>106</v>
      </c>
      <c r="E64" s="105"/>
      <c r="F64" s="105"/>
    </row>
    <row r="65" spans="1:9">
      <c r="A65" s="5"/>
      <c r="B65" s="14"/>
      <c r="C65" s="14"/>
      <c r="D65" s="82" t="s">
        <v>107</v>
      </c>
      <c r="E65" s="113">
        <v>2037927</v>
      </c>
      <c r="F65" s="113">
        <v>2037927</v>
      </c>
    </row>
    <row r="66" spans="1:9">
      <c r="A66" s="5"/>
      <c r="B66" s="14"/>
      <c r="C66" s="14"/>
      <c r="D66" s="82"/>
      <c r="E66" s="105"/>
      <c r="F66" s="105"/>
    </row>
    <row r="67" spans="1:9" ht="22.5">
      <c r="A67" s="5"/>
      <c r="B67" s="14"/>
      <c r="C67" s="14"/>
      <c r="D67" s="81" t="s">
        <v>108</v>
      </c>
      <c r="E67" s="106">
        <f>SUM(E68:E72)</f>
        <v>62525566</v>
      </c>
      <c r="F67" s="106">
        <f>SUM(F68:F72)</f>
        <v>10396666</v>
      </c>
    </row>
    <row r="68" spans="1:9">
      <c r="A68" s="5"/>
      <c r="B68" s="14"/>
      <c r="C68" s="14"/>
      <c r="D68" s="82" t="s">
        <v>109</v>
      </c>
      <c r="E68" s="113">
        <v>52128900</v>
      </c>
      <c r="F68" s="113">
        <v>-1096634</v>
      </c>
    </row>
    <row r="69" spans="1:9">
      <c r="A69" s="5"/>
      <c r="B69" s="14"/>
      <c r="C69" s="14"/>
      <c r="D69" s="82" t="s">
        <v>110</v>
      </c>
      <c r="E69" s="113">
        <f>+F68+F69</f>
        <v>10396666</v>
      </c>
      <c r="F69" s="113">
        <v>11493300</v>
      </c>
    </row>
    <row r="70" spans="1:9">
      <c r="A70" s="5"/>
      <c r="B70" s="14"/>
      <c r="C70" s="14"/>
      <c r="D70" s="82" t="s">
        <v>111</v>
      </c>
      <c r="E70" s="105">
        <v>0</v>
      </c>
      <c r="F70" s="115">
        <v>0</v>
      </c>
    </row>
    <row r="71" spans="1:9">
      <c r="A71" s="5"/>
      <c r="B71" s="14"/>
      <c r="C71" s="14"/>
      <c r="D71" s="82" t="s">
        <v>112</v>
      </c>
      <c r="E71" s="105">
        <v>0</v>
      </c>
      <c r="F71" s="115">
        <v>0</v>
      </c>
    </row>
    <row r="72" spans="1:9" ht="22.5">
      <c r="A72" s="5"/>
      <c r="B72" s="14"/>
      <c r="C72" s="14"/>
      <c r="D72" s="82" t="s">
        <v>113</v>
      </c>
      <c r="E72" s="105">
        <v>0</v>
      </c>
      <c r="F72" s="115">
        <v>0</v>
      </c>
    </row>
    <row r="73" spans="1:9">
      <c r="A73" s="5"/>
      <c r="B73" s="14"/>
      <c r="C73" s="14"/>
      <c r="D73" s="82"/>
      <c r="E73" s="105"/>
      <c r="F73" s="105"/>
    </row>
    <row r="74" spans="1:9" ht="22.5">
      <c r="A74" s="5"/>
      <c r="B74" s="14"/>
      <c r="C74" s="14"/>
      <c r="D74" s="81" t="s">
        <v>114</v>
      </c>
      <c r="E74" s="105">
        <f>SUM(E75:E76)</f>
        <v>0</v>
      </c>
      <c r="F74" s="105">
        <f>SUM(F75:F76)</f>
        <v>0</v>
      </c>
    </row>
    <row r="75" spans="1:9">
      <c r="A75" s="5"/>
      <c r="B75" s="14"/>
      <c r="C75" s="14"/>
      <c r="D75" s="82" t="s">
        <v>115</v>
      </c>
      <c r="E75" s="105">
        <v>0</v>
      </c>
      <c r="F75" s="105">
        <v>0</v>
      </c>
    </row>
    <row r="76" spans="1:9">
      <c r="A76" s="5"/>
      <c r="B76" s="14"/>
      <c r="C76" s="14"/>
      <c r="D76" s="82" t="s">
        <v>116</v>
      </c>
      <c r="E76" s="105">
        <v>0</v>
      </c>
      <c r="F76" s="115">
        <v>0</v>
      </c>
    </row>
    <row r="77" spans="1:9">
      <c r="A77" s="5"/>
      <c r="B77" s="14"/>
      <c r="C77" s="14"/>
      <c r="D77" s="82"/>
      <c r="E77" s="120"/>
      <c r="F77" s="119"/>
    </row>
    <row r="78" spans="1:9" ht="22.5">
      <c r="A78" s="5"/>
      <c r="B78" s="14"/>
      <c r="C78" s="14"/>
      <c r="D78" s="81" t="s">
        <v>117</v>
      </c>
      <c r="E78" s="106">
        <f>+E62+E67+E74</f>
        <v>64563493</v>
      </c>
      <c r="F78" s="116">
        <f>+F62+F67+F74</f>
        <v>12434593</v>
      </c>
    </row>
    <row r="79" spans="1:9">
      <c r="A79" s="5"/>
      <c r="B79" s="14"/>
      <c r="C79" s="14"/>
      <c r="D79" s="82"/>
      <c r="E79" s="121"/>
      <c r="F79" s="121"/>
    </row>
    <row r="80" spans="1:9" ht="22.5">
      <c r="A80" s="5"/>
      <c r="B80" s="14"/>
      <c r="C80" s="14"/>
      <c r="D80" s="81" t="s">
        <v>118</v>
      </c>
      <c r="E80" s="106">
        <f>+E78+E58</f>
        <v>69425179</v>
      </c>
      <c r="F80" s="116">
        <f>+F78+F58</f>
        <v>17435789</v>
      </c>
      <c r="G80" s="47"/>
      <c r="H80" s="50"/>
      <c r="I80" s="50"/>
    </row>
    <row r="81" spans="1:7">
      <c r="A81" s="5"/>
      <c r="B81" s="14"/>
      <c r="C81" s="14"/>
      <c r="D81" s="82"/>
      <c r="E81" s="119"/>
      <c r="F81" s="119"/>
      <c r="G81" s="47"/>
    </row>
    <row r="82" spans="1:7">
      <c r="A82" s="5"/>
      <c r="B82" s="14"/>
      <c r="C82" s="14"/>
      <c r="D82" s="82"/>
      <c r="E82" s="82"/>
      <c r="F82" s="82"/>
    </row>
    <row r="83" spans="1:7" ht="15.75" thickBot="1">
      <c r="A83" s="6"/>
      <c r="B83" s="90"/>
      <c r="C83" s="90"/>
      <c r="D83" s="86"/>
      <c r="E83" s="86"/>
      <c r="F83" s="86"/>
    </row>
    <row r="84" spans="1:7">
      <c r="A84" s="13"/>
      <c r="B84" s="93"/>
      <c r="C84" s="93"/>
      <c r="D84" s="13"/>
      <c r="E84" s="13"/>
      <c r="F84" s="13"/>
    </row>
    <row r="85" spans="1:7">
      <c r="A85" s="13"/>
      <c r="B85" s="93"/>
      <c r="C85" s="93"/>
      <c r="D85" s="13"/>
      <c r="E85" s="13"/>
      <c r="F85" s="75"/>
      <c r="G85" s="75"/>
    </row>
    <row r="86" spans="1:7">
      <c r="A86" s="13"/>
      <c r="B86" s="93"/>
      <c r="C86" s="93"/>
      <c r="D86" s="13"/>
      <c r="E86" s="13"/>
      <c r="F86" s="13"/>
    </row>
    <row r="87" spans="1:7">
      <c r="A87" s="13"/>
      <c r="B87" s="93"/>
      <c r="C87" s="93"/>
      <c r="D87" s="13"/>
      <c r="E87" s="13"/>
      <c r="F87" s="13"/>
    </row>
    <row r="88" spans="1:7">
      <c r="A88" s="65"/>
      <c r="B88" s="111"/>
      <c r="C88" s="111"/>
      <c r="D88" s="65"/>
      <c r="E88" s="73"/>
      <c r="F88" s="73"/>
    </row>
    <row r="89" spans="1:7">
      <c r="A89" s="216" t="s">
        <v>499</v>
      </c>
      <c r="B89" s="216"/>
      <c r="C89" s="112"/>
      <c r="D89" s="216" t="s">
        <v>520</v>
      </c>
      <c r="E89" s="216"/>
      <c r="F89" s="74"/>
      <c r="G89" s="62"/>
    </row>
    <row r="90" spans="1:7">
      <c r="A90" s="215" t="s">
        <v>439</v>
      </c>
      <c r="B90" s="215"/>
      <c r="C90" s="112"/>
      <c r="D90" s="215" t="s">
        <v>440</v>
      </c>
      <c r="E90" s="215"/>
      <c r="F90" s="74"/>
      <c r="G90" s="62"/>
    </row>
    <row r="91" spans="1:7">
      <c r="A91" s="65"/>
      <c r="B91" s="111"/>
      <c r="C91" s="111"/>
      <c r="D91" s="74"/>
      <c r="E91" s="74"/>
      <c r="F91" s="74"/>
      <c r="G91" s="62"/>
    </row>
    <row r="92" spans="1:7">
      <c r="A92" s="65"/>
      <c r="B92" s="111"/>
      <c r="C92" s="111"/>
      <c r="D92" s="65"/>
      <c r="E92" s="65"/>
      <c r="F92" s="65"/>
    </row>
    <row r="93" spans="1:7">
      <c r="A93" s="65"/>
      <c r="B93" s="111"/>
      <c r="C93" s="111"/>
      <c r="D93" s="65"/>
      <c r="E93" s="65"/>
      <c r="F93" s="65"/>
    </row>
  </sheetData>
  <mergeCells count="8">
    <mergeCell ref="A90:B90"/>
    <mergeCell ref="D89:E89"/>
    <mergeCell ref="D90:E90"/>
    <mergeCell ref="A1:F1"/>
    <mergeCell ref="A2:F2"/>
    <mergeCell ref="A3:F3"/>
    <mergeCell ref="A4:F4"/>
    <mergeCell ref="A89:B89"/>
  </mergeCells>
  <printOptions horizontalCentered="1"/>
  <pageMargins left="0.70866141732283505" right="0.70866141732283505" top="0.74803149606299202" bottom="0.74803149606299202" header="0.31496062992126" footer="0.31496062992126"/>
  <pageSetup scale="72" fitToHeight="0" orientation="portrait" r:id="rId1"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>
    <pageSetUpPr fitToPage="1"/>
  </sheetPr>
  <dimension ref="A1:H77"/>
  <sheetViews>
    <sheetView workbookViewId="0">
      <selection activeCell="G30" sqref="G30"/>
    </sheetView>
  </sheetViews>
  <sheetFormatPr baseColWidth="10" defaultRowHeight="15"/>
  <cols>
    <col min="1" max="1" width="54.28515625" customWidth="1"/>
    <col min="2" max="2" width="11.42578125" customWidth="1"/>
  </cols>
  <sheetData>
    <row r="1" spans="1:6">
      <c r="A1" s="319" t="s">
        <v>438</v>
      </c>
      <c r="B1" s="320"/>
      <c r="C1" s="320"/>
      <c r="D1" s="320"/>
      <c r="E1" s="320"/>
      <c r="F1" s="341"/>
    </row>
    <row r="2" spans="1:6" ht="15.75" thickBot="1">
      <c r="A2" s="364" t="s">
        <v>498</v>
      </c>
      <c r="B2" s="365"/>
      <c r="C2" s="365"/>
      <c r="D2" s="365"/>
      <c r="E2" s="365"/>
      <c r="F2" s="366"/>
    </row>
    <row r="3" spans="1:6" ht="34.5" thickBot="1">
      <c r="A3" s="157"/>
      <c r="B3" s="155" t="s">
        <v>497</v>
      </c>
      <c r="C3" s="156" t="s">
        <v>496</v>
      </c>
      <c r="D3" s="155" t="s">
        <v>495</v>
      </c>
      <c r="E3" s="155" t="s">
        <v>494</v>
      </c>
      <c r="F3" s="155" t="s">
        <v>493</v>
      </c>
    </row>
    <row r="4" spans="1:6">
      <c r="A4" s="154" t="s">
        <v>492</v>
      </c>
      <c r="B4" s="152"/>
      <c r="C4" s="153"/>
      <c r="D4" s="152"/>
      <c r="E4" s="153"/>
      <c r="F4" s="152"/>
    </row>
    <row r="5" spans="1:6" ht="15" customHeight="1">
      <c r="A5" s="17" t="s">
        <v>491</v>
      </c>
      <c r="B5" s="150"/>
      <c r="C5" s="151"/>
      <c r="D5" s="150"/>
      <c r="E5" s="151"/>
      <c r="F5" s="150"/>
    </row>
    <row r="6" spans="1:6">
      <c r="A6" s="17" t="s">
        <v>490</v>
      </c>
      <c r="B6" s="150"/>
      <c r="C6" s="151"/>
      <c r="D6" s="150"/>
      <c r="E6" s="151"/>
      <c r="F6" s="150"/>
    </row>
    <row r="7" spans="1:6">
      <c r="A7" s="146"/>
      <c r="B7" s="150"/>
      <c r="C7" s="151"/>
      <c r="D7" s="150"/>
      <c r="E7" s="151"/>
      <c r="F7" s="150"/>
    </row>
    <row r="8" spans="1:6">
      <c r="A8" s="146" t="s">
        <v>489</v>
      </c>
      <c r="B8" s="144"/>
      <c r="C8" s="145"/>
      <c r="D8" s="144"/>
      <c r="E8" s="145"/>
      <c r="F8" s="144"/>
    </row>
    <row r="9" spans="1:6">
      <c r="A9" s="17" t="s">
        <v>474</v>
      </c>
      <c r="B9" s="144"/>
      <c r="C9" s="145"/>
      <c r="D9" s="144"/>
      <c r="E9" s="145"/>
      <c r="F9" s="144"/>
    </row>
    <row r="10" spans="1:6">
      <c r="A10" s="46" t="s">
        <v>488</v>
      </c>
      <c r="B10" s="144"/>
      <c r="C10" s="145"/>
      <c r="D10" s="144"/>
      <c r="E10" s="145"/>
      <c r="F10" s="144"/>
    </row>
    <row r="11" spans="1:6">
      <c r="A11" s="46" t="s">
        <v>487</v>
      </c>
      <c r="B11" s="144"/>
      <c r="C11" s="145"/>
      <c r="D11" s="144"/>
      <c r="E11" s="145"/>
      <c r="F11" s="144"/>
    </row>
    <row r="12" spans="1:6">
      <c r="A12" s="46" t="s">
        <v>486</v>
      </c>
      <c r="B12" s="144"/>
      <c r="C12" s="145"/>
      <c r="D12" s="144"/>
      <c r="E12" s="145"/>
      <c r="F12" s="144"/>
    </row>
    <row r="13" spans="1:6">
      <c r="A13" s="17" t="s">
        <v>473</v>
      </c>
      <c r="B13" s="144"/>
      <c r="C13" s="145"/>
      <c r="D13" s="144"/>
      <c r="E13" s="145"/>
      <c r="F13" s="144"/>
    </row>
    <row r="14" spans="1:6">
      <c r="A14" s="46" t="s">
        <v>488</v>
      </c>
      <c r="B14" s="144"/>
      <c r="C14" s="145"/>
      <c r="D14" s="144"/>
      <c r="E14" s="145"/>
      <c r="F14" s="144"/>
    </row>
    <row r="15" spans="1:6">
      <c r="A15" s="46" t="s">
        <v>487</v>
      </c>
      <c r="B15" s="144"/>
      <c r="C15" s="145"/>
      <c r="D15" s="144"/>
      <c r="E15" s="145"/>
      <c r="F15" s="144"/>
    </row>
    <row r="16" spans="1:6">
      <c r="A16" s="46" t="s">
        <v>486</v>
      </c>
      <c r="B16" s="144"/>
      <c r="C16" s="145"/>
      <c r="D16" s="144"/>
      <c r="E16" s="145"/>
      <c r="F16" s="144"/>
    </row>
    <row r="17" spans="1:6">
      <c r="A17" s="17" t="s">
        <v>485</v>
      </c>
      <c r="B17" s="144"/>
      <c r="C17" s="145"/>
      <c r="D17" s="144"/>
      <c r="E17" s="145"/>
      <c r="F17" s="144"/>
    </row>
    <row r="18" spans="1:6">
      <c r="A18" s="17" t="s">
        <v>484</v>
      </c>
      <c r="B18" s="144"/>
      <c r="C18" s="145"/>
      <c r="D18" s="144"/>
      <c r="E18" s="145"/>
      <c r="F18" s="144"/>
    </row>
    <row r="19" spans="1:6">
      <c r="A19" s="17" t="s">
        <v>483</v>
      </c>
      <c r="B19" s="144"/>
      <c r="C19" s="145"/>
      <c r="D19" s="144"/>
      <c r="E19" s="145"/>
      <c r="F19" s="144"/>
    </row>
    <row r="20" spans="1:6">
      <c r="A20" s="17" t="s">
        <v>482</v>
      </c>
      <c r="B20" s="144"/>
      <c r="C20" s="145"/>
      <c r="D20" s="144"/>
      <c r="E20" s="145"/>
      <c r="F20" s="144"/>
    </row>
    <row r="21" spans="1:6">
      <c r="A21" s="17" t="s">
        <v>481</v>
      </c>
      <c r="B21" s="144"/>
      <c r="C21" s="145"/>
      <c r="D21" s="144"/>
      <c r="E21" s="145"/>
      <c r="F21" s="144"/>
    </row>
    <row r="22" spans="1:6">
      <c r="A22" s="17" t="s">
        <v>480</v>
      </c>
      <c r="B22" s="144"/>
      <c r="C22" s="145"/>
      <c r="D22" s="144"/>
      <c r="E22" s="145"/>
      <c r="F22" s="144"/>
    </row>
    <row r="23" spans="1:6">
      <c r="A23" s="17" t="s">
        <v>479</v>
      </c>
      <c r="B23" s="144"/>
      <c r="C23" s="145"/>
      <c r="D23" s="144"/>
      <c r="E23" s="145"/>
      <c r="F23" s="144"/>
    </row>
    <row r="24" spans="1:6">
      <c r="A24" s="17" t="s">
        <v>478</v>
      </c>
      <c r="B24" s="144"/>
      <c r="C24" s="145"/>
      <c r="D24" s="144"/>
      <c r="E24" s="145"/>
      <c r="F24" s="144"/>
    </row>
    <row r="25" spans="1:6">
      <c r="A25" s="146"/>
      <c r="B25" s="147"/>
      <c r="C25" s="148"/>
      <c r="D25" s="147"/>
      <c r="E25" s="148"/>
      <c r="F25" s="147"/>
    </row>
    <row r="26" spans="1:6">
      <c r="A26" s="19" t="s">
        <v>477</v>
      </c>
      <c r="B26" s="144"/>
      <c r="C26" s="145"/>
      <c r="D26" s="144"/>
      <c r="E26" s="145"/>
      <c r="F26" s="144"/>
    </row>
    <row r="27" spans="1:6">
      <c r="A27" s="17" t="s">
        <v>476</v>
      </c>
      <c r="B27" s="144"/>
      <c r="C27" s="145"/>
      <c r="D27" s="144"/>
      <c r="E27" s="145"/>
      <c r="F27" s="144"/>
    </row>
    <row r="28" spans="1:6">
      <c r="A28" s="146"/>
      <c r="B28" s="147"/>
      <c r="C28" s="148"/>
      <c r="D28" s="147"/>
      <c r="E28" s="148"/>
      <c r="F28" s="147"/>
    </row>
    <row r="29" spans="1:6">
      <c r="A29" s="19" t="s">
        <v>475</v>
      </c>
      <c r="B29" s="144"/>
      <c r="C29" s="145"/>
      <c r="D29" s="144"/>
      <c r="E29" s="145"/>
      <c r="F29" s="144"/>
    </row>
    <row r="30" spans="1:6">
      <c r="A30" s="17" t="s">
        <v>474</v>
      </c>
      <c r="B30" s="144"/>
      <c r="C30" s="145"/>
      <c r="D30" s="144"/>
      <c r="E30" s="145"/>
      <c r="F30" s="144"/>
    </row>
    <row r="31" spans="1:6">
      <c r="A31" s="17" t="s">
        <v>473</v>
      </c>
      <c r="B31" s="144"/>
      <c r="C31" s="145"/>
      <c r="D31" s="144"/>
      <c r="E31" s="145"/>
      <c r="F31" s="144"/>
    </row>
    <row r="32" spans="1:6">
      <c r="A32" s="17" t="s">
        <v>472</v>
      </c>
      <c r="B32" s="144"/>
      <c r="C32" s="145"/>
      <c r="D32" s="144"/>
      <c r="E32" s="145"/>
      <c r="F32" s="144"/>
    </row>
    <row r="33" spans="1:6">
      <c r="A33" s="146"/>
      <c r="B33" s="147"/>
      <c r="C33" s="148"/>
      <c r="D33" s="147"/>
      <c r="E33" s="148"/>
      <c r="F33" s="147"/>
    </row>
    <row r="34" spans="1:6">
      <c r="A34" s="19" t="s">
        <v>471</v>
      </c>
      <c r="B34" s="144"/>
      <c r="C34" s="145"/>
      <c r="D34" s="144"/>
      <c r="E34" s="145"/>
      <c r="F34" s="144"/>
    </row>
    <row r="35" spans="1:6">
      <c r="A35" s="17" t="s">
        <v>470</v>
      </c>
      <c r="B35" s="144"/>
      <c r="C35" s="145"/>
      <c r="D35" s="144"/>
      <c r="E35" s="145"/>
      <c r="F35" s="144"/>
    </row>
    <row r="36" spans="1:6">
      <c r="A36" s="17" t="s">
        <v>469</v>
      </c>
      <c r="B36" s="144"/>
      <c r="C36" s="145"/>
      <c r="D36" s="144"/>
      <c r="E36" s="145"/>
      <c r="F36" s="144"/>
    </row>
    <row r="37" spans="1:6">
      <c r="A37" s="17" t="s">
        <v>468</v>
      </c>
      <c r="B37" s="144"/>
      <c r="C37" s="145"/>
      <c r="D37" s="144"/>
      <c r="E37" s="145"/>
      <c r="F37" s="144"/>
    </row>
    <row r="38" spans="1:6">
      <c r="A38" s="146"/>
      <c r="B38" s="147"/>
      <c r="C38" s="148"/>
      <c r="D38" s="147"/>
      <c r="E38" s="148"/>
      <c r="F38" s="147"/>
    </row>
    <row r="39" spans="1:6">
      <c r="A39" s="146" t="s">
        <v>467</v>
      </c>
      <c r="B39" s="144"/>
      <c r="C39" s="145"/>
      <c r="D39" s="144"/>
      <c r="E39" s="145"/>
      <c r="F39" s="144"/>
    </row>
    <row r="40" spans="1:6">
      <c r="A40" s="146"/>
      <c r="B40" s="147"/>
      <c r="C40" s="148"/>
      <c r="D40" s="147"/>
      <c r="E40" s="148"/>
      <c r="F40" s="147"/>
    </row>
    <row r="41" spans="1:6">
      <c r="A41" s="146" t="s">
        <v>466</v>
      </c>
      <c r="B41" s="144"/>
      <c r="C41" s="145"/>
      <c r="D41" s="144"/>
      <c r="E41" s="145"/>
      <c r="F41" s="144"/>
    </row>
    <row r="42" spans="1:6">
      <c r="A42" s="17" t="s">
        <v>465</v>
      </c>
      <c r="B42" s="144"/>
      <c r="C42" s="145"/>
      <c r="D42" s="144"/>
      <c r="E42" s="145"/>
      <c r="F42" s="144"/>
    </row>
    <row r="43" spans="1:6">
      <c r="A43" s="17" t="s">
        <v>460</v>
      </c>
      <c r="B43" s="144"/>
      <c r="C43" s="145"/>
      <c r="D43" s="144"/>
      <c r="E43" s="145"/>
      <c r="F43" s="144"/>
    </row>
    <row r="44" spans="1:6">
      <c r="A44" s="17" t="s">
        <v>459</v>
      </c>
      <c r="B44" s="144"/>
      <c r="C44" s="145"/>
      <c r="D44" s="144"/>
      <c r="E44" s="145"/>
      <c r="F44" s="144"/>
    </row>
    <row r="45" spans="1:6">
      <c r="A45" s="146"/>
      <c r="B45" s="147"/>
      <c r="C45" s="148"/>
      <c r="D45" s="147"/>
      <c r="E45" s="148"/>
      <c r="F45" s="147"/>
    </row>
    <row r="46" spans="1:6" ht="22.5">
      <c r="A46" s="149" t="s">
        <v>464</v>
      </c>
      <c r="B46" s="144"/>
      <c r="C46" s="145"/>
      <c r="D46" s="144"/>
      <c r="E46" s="145"/>
      <c r="F46" s="144"/>
    </row>
    <row r="47" spans="1:6">
      <c r="A47" s="17" t="s">
        <v>460</v>
      </c>
      <c r="B47" s="144"/>
      <c r="C47" s="145"/>
      <c r="D47" s="144"/>
      <c r="E47" s="145"/>
      <c r="F47" s="144"/>
    </row>
    <row r="48" spans="1:6">
      <c r="A48" s="17" t="s">
        <v>459</v>
      </c>
      <c r="B48" s="144"/>
      <c r="C48" s="145"/>
      <c r="D48" s="144"/>
      <c r="E48" s="145"/>
      <c r="F48" s="144"/>
    </row>
    <row r="49" spans="1:6">
      <c r="A49" s="146"/>
      <c r="B49" s="147"/>
      <c r="C49" s="148"/>
      <c r="D49" s="147"/>
      <c r="E49" s="148"/>
      <c r="F49" s="147"/>
    </row>
    <row r="50" spans="1:6">
      <c r="A50" s="146" t="s">
        <v>463</v>
      </c>
      <c r="B50" s="144"/>
      <c r="C50" s="145"/>
      <c r="D50" s="144"/>
      <c r="E50" s="145"/>
      <c r="F50" s="144"/>
    </row>
    <row r="51" spans="1:6">
      <c r="A51" s="17" t="s">
        <v>460</v>
      </c>
      <c r="B51" s="144"/>
      <c r="C51" s="145"/>
      <c r="D51" s="144"/>
      <c r="E51" s="145"/>
      <c r="F51" s="144"/>
    </row>
    <row r="52" spans="1:6">
      <c r="A52" s="17" t="s">
        <v>459</v>
      </c>
      <c r="B52" s="144"/>
      <c r="C52" s="145"/>
      <c r="D52" s="144"/>
      <c r="E52" s="145"/>
      <c r="F52" s="144"/>
    </row>
    <row r="53" spans="1:6">
      <c r="A53" s="17" t="s">
        <v>462</v>
      </c>
      <c r="B53" s="144"/>
      <c r="C53" s="145"/>
      <c r="D53" s="144"/>
      <c r="E53" s="145"/>
      <c r="F53" s="144"/>
    </row>
    <row r="54" spans="1:6">
      <c r="A54" s="146"/>
      <c r="B54" s="147"/>
      <c r="C54" s="148"/>
      <c r="D54" s="147"/>
      <c r="E54" s="148"/>
      <c r="F54" s="147"/>
    </row>
    <row r="55" spans="1:6">
      <c r="A55" s="146" t="s">
        <v>461</v>
      </c>
      <c r="B55" s="144"/>
      <c r="C55" s="145"/>
      <c r="D55" s="144"/>
      <c r="E55" s="145"/>
      <c r="F55" s="144"/>
    </row>
    <row r="56" spans="1:6">
      <c r="A56" s="17" t="s">
        <v>460</v>
      </c>
      <c r="B56" s="144"/>
      <c r="C56" s="145"/>
      <c r="D56" s="144"/>
      <c r="E56" s="145"/>
      <c r="F56" s="144"/>
    </row>
    <row r="57" spans="1:6">
      <c r="A57" s="17" t="s">
        <v>459</v>
      </c>
      <c r="B57" s="144"/>
      <c r="C57" s="145"/>
      <c r="D57" s="144"/>
      <c r="E57" s="145"/>
      <c r="F57" s="144"/>
    </row>
    <row r="58" spans="1:6">
      <c r="A58" s="146"/>
      <c r="B58" s="147"/>
      <c r="C58" s="148"/>
      <c r="D58" s="147"/>
      <c r="E58" s="148"/>
      <c r="F58" s="147"/>
    </row>
    <row r="59" spans="1:6">
      <c r="A59" s="146" t="s">
        <v>458</v>
      </c>
      <c r="B59" s="144"/>
      <c r="C59" s="145"/>
      <c r="D59" s="144"/>
      <c r="E59" s="145"/>
      <c r="F59" s="144"/>
    </row>
    <row r="60" spans="1:6">
      <c r="A60" s="17" t="s">
        <v>457</v>
      </c>
      <c r="B60" s="144"/>
      <c r="C60" s="145"/>
      <c r="D60" s="144"/>
      <c r="E60" s="145"/>
      <c r="F60" s="144"/>
    </row>
    <row r="61" spans="1:6">
      <c r="A61" s="17" t="s">
        <v>456</v>
      </c>
      <c r="B61" s="144"/>
      <c r="C61" s="145"/>
      <c r="D61" s="144"/>
      <c r="E61" s="145"/>
      <c r="F61" s="144"/>
    </row>
    <row r="62" spans="1:6">
      <c r="A62" s="146"/>
      <c r="B62" s="147"/>
      <c r="C62" s="148"/>
      <c r="D62" s="147"/>
      <c r="E62" s="148"/>
      <c r="F62" s="147"/>
    </row>
    <row r="63" spans="1:6">
      <c r="A63" s="146" t="s">
        <v>455</v>
      </c>
      <c r="B63" s="144"/>
      <c r="C63" s="145"/>
      <c r="D63" s="144"/>
      <c r="E63" s="145"/>
      <c r="F63" s="144"/>
    </row>
    <row r="64" spans="1:6">
      <c r="A64" s="17" t="s">
        <v>454</v>
      </c>
      <c r="B64" s="144"/>
      <c r="C64" s="145"/>
      <c r="D64" s="144"/>
      <c r="E64" s="145"/>
      <c r="F64" s="144"/>
    </row>
    <row r="65" spans="1:8">
      <c r="A65" s="17" t="s">
        <v>453</v>
      </c>
      <c r="B65" s="144"/>
      <c r="C65" s="145"/>
      <c r="D65" s="144"/>
      <c r="E65" s="145"/>
      <c r="F65" s="144"/>
    </row>
    <row r="66" spans="1:8" ht="15.75" thickBot="1">
      <c r="A66" s="143"/>
      <c r="B66" s="141"/>
      <c r="C66" s="142"/>
      <c r="D66" s="141"/>
      <c r="E66" s="142"/>
      <c r="F66" s="141"/>
    </row>
    <row r="70" spans="1:8">
      <c r="A70" s="65"/>
      <c r="B70" s="65"/>
      <c r="C70" s="65"/>
      <c r="D70" s="65"/>
      <c r="E70" s="65"/>
      <c r="F70" s="65"/>
      <c r="G70" s="65"/>
      <c r="H70" s="65"/>
    </row>
    <row r="71" spans="1:8">
      <c r="A71" s="65"/>
      <c r="B71" s="65"/>
      <c r="C71" s="65"/>
      <c r="D71" s="65"/>
      <c r="E71" s="65"/>
      <c r="F71" s="65"/>
      <c r="G71" s="65"/>
      <c r="H71" s="65"/>
    </row>
    <row r="72" spans="1:8">
      <c r="A72" s="66" t="s">
        <v>499</v>
      </c>
      <c r="B72" s="65"/>
      <c r="C72" s="65"/>
      <c r="D72" s="216" t="s">
        <v>520</v>
      </c>
      <c r="E72" s="216"/>
      <c r="F72" s="216"/>
      <c r="G72" s="65"/>
      <c r="H72" s="65"/>
    </row>
    <row r="73" spans="1:8">
      <c r="A73" s="67" t="s">
        <v>439</v>
      </c>
      <c r="B73" s="65"/>
      <c r="C73" s="65"/>
      <c r="D73" s="215" t="s">
        <v>440</v>
      </c>
      <c r="E73" s="215"/>
      <c r="F73" s="215"/>
      <c r="G73" s="65"/>
      <c r="H73" s="65"/>
    </row>
    <row r="74" spans="1:8">
      <c r="A74" s="65"/>
      <c r="B74" s="65"/>
      <c r="C74" s="65"/>
      <c r="D74" s="65"/>
      <c r="E74" s="65"/>
      <c r="F74" s="65"/>
      <c r="G74" s="65"/>
      <c r="H74" s="65"/>
    </row>
    <row r="75" spans="1:8">
      <c r="A75" s="65"/>
      <c r="B75" s="65"/>
      <c r="C75" s="65"/>
      <c r="D75" s="65"/>
      <c r="E75" s="65"/>
      <c r="F75" s="65"/>
      <c r="G75" s="65"/>
      <c r="H75" s="65"/>
    </row>
    <row r="76" spans="1:8">
      <c r="A76" s="65"/>
      <c r="B76" s="65"/>
      <c r="C76" s="65"/>
      <c r="D76" s="65"/>
      <c r="E76" s="65"/>
      <c r="F76" s="65"/>
      <c r="G76" s="65"/>
      <c r="H76" s="65"/>
    </row>
    <row r="77" spans="1:8">
      <c r="A77" s="65"/>
      <c r="B77" s="65"/>
      <c r="C77" s="65"/>
      <c r="D77" s="65"/>
      <c r="E77" s="65"/>
      <c r="F77" s="65"/>
      <c r="G77" s="65"/>
      <c r="H77" s="65"/>
    </row>
  </sheetData>
  <mergeCells count="4">
    <mergeCell ref="A1:F1"/>
    <mergeCell ref="A2:F2"/>
    <mergeCell ref="D72:F72"/>
    <mergeCell ref="D73:F73"/>
  </mergeCells>
  <printOptions horizontalCentered="1"/>
  <pageMargins left="0.25" right="0.25" top="0.75" bottom="0.75" header="0.3" footer="0.3"/>
  <pageSetup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8A31-D859-46C4-BD63-A1DC8BD731B2}">
  <sheetPr codeName="Hoja16">
    <pageSetUpPr fitToPage="1"/>
  </sheetPr>
  <dimension ref="B1:G39"/>
  <sheetViews>
    <sheetView tabSelected="1" topLeftCell="A10" zoomScale="115" zoomScaleNormal="115" zoomScaleSheetLayoutView="115" workbookViewId="0">
      <selection activeCell="D25" sqref="D25"/>
    </sheetView>
  </sheetViews>
  <sheetFormatPr baseColWidth="10" defaultRowHeight="15"/>
  <cols>
    <col min="1" max="1" width="0.5703125" customWidth="1"/>
    <col min="2" max="2" width="37.42578125" customWidth="1"/>
    <col min="3" max="3" width="15.42578125" customWidth="1"/>
    <col min="4" max="4" width="17.5703125" customWidth="1"/>
    <col min="5" max="5" width="18" customWidth="1"/>
    <col min="6" max="6" width="9.7109375" customWidth="1"/>
    <col min="7" max="7" width="11.7109375" customWidth="1"/>
    <col min="8" max="8" width="1.7109375" customWidth="1"/>
  </cols>
  <sheetData>
    <row r="1" spans="2:7">
      <c r="B1" s="367" t="s">
        <v>500</v>
      </c>
      <c r="C1" s="368"/>
      <c r="D1" s="368"/>
      <c r="E1" s="368"/>
    </row>
    <row r="2" spans="2:7">
      <c r="B2" s="367" t="s">
        <v>501</v>
      </c>
      <c r="C2" s="368"/>
      <c r="D2" s="368"/>
      <c r="E2" s="368"/>
    </row>
    <row r="3" spans="2:7">
      <c r="B3" s="369" t="e">
        <f>#REF!</f>
        <v>#REF!</v>
      </c>
      <c r="C3" s="370"/>
      <c r="D3" s="370"/>
      <c r="E3" s="370"/>
    </row>
    <row r="4" spans="2:7">
      <c r="B4" s="180" t="s">
        <v>198</v>
      </c>
      <c r="C4" s="181" t="s">
        <v>183</v>
      </c>
      <c r="D4" s="181" t="s">
        <v>200</v>
      </c>
      <c r="E4" s="181" t="s">
        <v>502</v>
      </c>
    </row>
    <row r="5" spans="2:7">
      <c r="B5" s="159"/>
      <c r="C5" s="160" t="s">
        <v>503</v>
      </c>
      <c r="D5" s="160" t="s">
        <v>504</v>
      </c>
      <c r="E5" s="160" t="s">
        <v>505</v>
      </c>
    </row>
    <row r="6" spans="2:7">
      <c r="B6" s="161" t="s">
        <v>506</v>
      </c>
      <c r="C6" s="162">
        <f>SUM(C7:C27)</f>
        <v>154134852</v>
      </c>
      <c r="D6" s="162">
        <f>SUM(D7:D27)</f>
        <v>153011129</v>
      </c>
      <c r="E6" s="212">
        <f>C6-D6</f>
        <v>1123723</v>
      </c>
    </row>
    <row r="7" spans="2:7">
      <c r="B7" s="159" t="s">
        <v>507</v>
      </c>
      <c r="C7" s="160">
        <v>35553160</v>
      </c>
      <c r="D7" s="160">
        <v>34500103</v>
      </c>
      <c r="E7" s="160">
        <f>C7-D7</f>
        <v>1053057</v>
      </c>
      <c r="G7" s="109"/>
    </row>
    <row r="8" spans="2:7">
      <c r="B8" s="159" t="s">
        <v>508</v>
      </c>
      <c r="C8" s="160">
        <v>4014663</v>
      </c>
      <c r="D8" s="160">
        <v>4014627</v>
      </c>
      <c r="E8" s="211">
        <f>C8-D8</f>
        <v>36</v>
      </c>
    </row>
    <row r="9" spans="2:7">
      <c r="B9" s="159" t="s">
        <v>509</v>
      </c>
      <c r="C9" s="160">
        <v>5462591</v>
      </c>
      <c r="D9" s="160">
        <v>5391961</v>
      </c>
      <c r="E9" s="160">
        <f>C9-D9</f>
        <v>70630</v>
      </c>
    </row>
    <row r="10" spans="2:7">
      <c r="B10" s="159" t="s">
        <v>510</v>
      </c>
      <c r="C10" s="160">
        <v>109047313</v>
      </c>
      <c r="D10" s="160">
        <v>109047313</v>
      </c>
      <c r="E10" s="160">
        <f t="shared" ref="E10:E12" si="0">C10-D10</f>
        <v>0</v>
      </c>
    </row>
    <row r="11" spans="2:7">
      <c r="B11" s="159" t="s">
        <v>511</v>
      </c>
      <c r="C11" s="160"/>
      <c r="D11" s="160"/>
      <c r="E11" s="160"/>
    </row>
    <row r="12" spans="2:7">
      <c r="B12" s="159" t="s">
        <v>512</v>
      </c>
      <c r="C12" s="160">
        <v>57125</v>
      </c>
      <c r="D12" s="160">
        <f>C12</f>
        <v>57125</v>
      </c>
      <c r="E12" s="160">
        <f t="shared" si="0"/>
        <v>0</v>
      </c>
    </row>
    <row r="13" spans="2:7">
      <c r="B13" s="159" t="s">
        <v>513</v>
      </c>
      <c r="C13" s="160">
        <v>0</v>
      </c>
      <c r="D13" s="160">
        <v>0</v>
      </c>
      <c r="E13" s="160">
        <v>0</v>
      </c>
    </row>
    <row r="14" spans="2:7">
      <c r="B14" s="159" t="s">
        <v>514</v>
      </c>
      <c r="C14" s="160">
        <v>0</v>
      </c>
      <c r="D14" s="160">
        <v>0</v>
      </c>
      <c r="E14" s="160">
        <v>0</v>
      </c>
    </row>
    <row r="15" spans="2:7">
      <c r="B15" s="159" t="s">
        <v>515</v>
      </c>
      <c r="C15" s="160"/>
      <c r="D15" s="160"/>
      <c r="E15" s="160"/>
    </row>
    <row r="16" spans="2:7">
      <c r="B16" s="159" t="s">
        <v>516</v>
      </c>
      <c r="C16" s="160">
        <v>0</v>
      </c>
      <c r="D16" s="160">
        <v>0</v>
      </c>
      <c r="E16" s="160">
        <v>0</v>
      </c>
    </row>
    <row r="17" spans="2:5">
      <c r="B17" s="161" t="s">
        <v>517</v>
      </c>
      <c r="C17" s="162">
        <v>0</v>
      </c>
      <c r="D17" s="162">
        <v>0</v>
      </c>
      <c r="E17" s="162">
        <v>0</v>
      </c>
    </row>
    <row r="18" spans="2:5">
      <c r="B18" s="159" t="s">
        <v>518</v>
      </c>
      <c r="C18" s="160">
        <v>0</v>
      </c>
      <c r="D18" s="160">
        <v>0</v>
      </c>
      <c r="E18" s="160">
        <v>0</v>
      </c>
    </row>
    <row r="19" spans="2:5">
      <c r="B19" s="159" t="s">
        <v>507</v>
      </c>
      <c r="C19" s="160">
        <v>0</v>
      </c>
      <c r="D19" s="160">
        <v>0</v>
      </c>
      <c r="E19" s="160">
        <v>0</v>
      </c>
    </row>
    <row r="20" spans="2:5">
      <c r="B20" s="159" t="s">
        <v>508</v>
      </c>
      <c r="C20" s="160">
        <v>0</v>
      </c>
      <c r="D20" s="160">
        <v>0</v>
      </c>
      <c r="E20" s="160">
        <v>0</v>
      </c>
    </row>
    <row r="21" spans="2:5">
      <c r="B21" s="159" t="s">
        <v>509</v>
      </c>
      <c r="C21" s="160">
        <v>0</v>
      </c>
      <c r="D21" s="160">
        <v>0</v>
      </c>
      <c r="E21" s="160">
        <v>0</v>
      </c>
    </row>
    <row r="22" spans="2:5">
      <c r="B22" s="159" t="s">
        <v>510</v>
      </c>
      <c r="C22" s="160">
        <v>0</v>
      </c>
      <c r="D22" s="160">
        <v>0</v>
      </c>
      <c r="E22" s="160">
        <v>0</v>
      </c>
    </row>
    <row r="23" spans="2:5">
      <c r="B23" s="159" t="s">
        <v>511</v>
      </c>
      <c r="C23" s="160"/>
      <c r="D23" s="160"/>
      <c r="E23" s="160"/>
    </row>
    <row r="24" spans="2:5">
      <c r="B24" s="159" t="s">
        <v>512</v>
      </c>
      <c r="C24" s="160">
        <v>0</v>
      </c>
      <c r="D24" s="160">
        <v>0</v>
      </c>
      <c r="E24" s="160">
        <v>0</v>
      </c>
    </row>
    <row r="25" spans="2:5">
      <c r="B25" s="159" t="s">
        <v>513</v>
      </c>
      <c r="C25" s="160">
        <v>0</v>
      </c>
      <c r="D25" s="160">
        <v>0</v>
      </c>
      <c r="E25" s="160">
        <v>0</v>
      </c>
    </row>
    <row r="26" spans="2:5">
      <c r="B26" s="159" t="s">
        <v>514</v>
      </c>
      <c r="C26" s="160">
        <v>0</v>
      </c>
      <c r="D26" s="160">
        <v>0</v>
      </c>
      <c r="E26" s="160">
        <v>0</v>
      </c>
    </row>
    <row r="27" spans="2:5">
      <c r="B27" s="159" t="s">
        <v>515</v>
      </c>
      <c r="C27" s="160"/>
      <c r="D27" s="160"/>
      <c r="E27" s="160"/>
    </row>
    <row r="28" spans="2:5">
      <c r="B28" s="159" t="s">
        <v>516</v>
      </c>
      <c r="C28" s="160">
        <v>0</v>
      </c>
      <c r="D28" s="160">
        <v>0</v>
      </c>
      <c r="E28" s="160">
        <v>0</v>
      </c>
    </row>
    <row r="29" spans="2:5">
      <c r="B29" s="159" t="s">
        <v>517</v>
      </c>
      <c r="C29" s="160">
        <v>0</v>
      </c>
      <c r="D29" s="160">
        <v>0</v>
      </c>
      <c r="E29" s="160">
        <v>0</v>
      </c>
    </row>
    <row r="30" spans="2:5">
      <c r="B30" s="161" t="s">
        <v>519</v>
      </c>
      <c r="C30" s="212">
        <f>C6</f>
        <v>154134852</v>
      </c>
      <c r="D30" s="162">
        <f>D6</f>
        <v>153011129</v>
      </c>
      <c r="E30" s="212">
        <f>E6</f>
        <v>1123723</v>
      </c>
    </row>
    <row r="31" spans="2:5">
      <c r="B31" s="161"/>
      <c r="C31" s="162"/>
      <c r="D31" s="162"/>
      <c r="E31" s="163"/>
    </row>
    <row r="37" spans="2:6">
      <c r="B37" s="65"/>
      <c r="D37" s="65"/>
      <c r="E37" s="65"/>
      <c r="F37" s="65"/>
    </row>
    <row r="38" spans="2:6">
      <c r="B38" s="66" t="s">
        <v>499</v>
      </c>
      <c r="D38" s="216" t="s">
        <v>520</v>
      </c>
      <c r="E38" s="216"/>
      <c r="F38" s="186"/>
    </row>
    <row r="39" spans="2:6" ht="15" customHeight="1">
      <c r="B39" s="67" t="s">
        <v>439</v>
      </c>
      <c r="D39" s="215" t="s">
        <v>440</v>
      </c>
      <c r="E39" s="215"/>
      <c r="F39" s="187"/>
    </row>
  </sheetData>
  <mergeCells count="5">
    <mergeCell ref="D39:E39"/>
    <mergeCell ref="D38:E38"/>
    <mergeCell ref="B1:E1"/>
    <mergeCell ref="B2:E2"/>
    <mergeCell ref="B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46"/>
  <sheetViews>
    <sheetView workbookViewId="0">
      <selection activeCell="D35" sqref="D35"/>
    </sheetView>
  </sheetViews>
  <sheetFormatPr baseColWidth="10" defaultRowHeight="15"/>
  <cols>
    <col min="2" max="2" width="15.5703125" customWidth="1"/>
    <col min="3" max="3" width="13.7109375" customWidth="1"/>
  </cols>
  <sheetData>
    <row r="1" spans="1:9" ht="15.75" thickBot="1">
      <c r="A1" s="237" t="s">
        <v>437</v>
      </c>
      <c r="B1" s="238"/>
      <c r="C1" s="238"/>
      <c r="D1" s="238"/>
      <c r="E1" s="238"/>
      <c r="F1" s="238"/>
      <c r="G1" s="238"/>
      <c r="H1" s="238"/>
      <c r="I1" s="239"/>
    </row>
    <row r="2" spans="1:9" ht="15.75" thickBot="1">
      <c r="A2" s="240" t="s">
        <v>442</v>
      </c>
      <c r="B2" s="241"/>
      <c r="C2" s="241"/>
      <c r="D2" s="241"/>
      <c r="E2" s="241"/>
      <c r="F2" s="241"/>
      <c r="G2" s="241"/>
      <c r="H2" s="241"/>
      <c r="I2" s="242"/>
    </row>
    <row r="3" spans="1:9" ht="15.75" thickBot="1">
      <c r="A3" s="240" t="s">
        <v>523</v>
      </c>
      <c r="B3" s="241"/>
      <c r="C3" s="241"/>
      <c r="D3" s="241"/>
      <c r="E3" s="241"/>
      <c r="F3" s="241"/>
      <c r="G3" s="241"/>
      <c r="H3" s="241"/>
      <c r="I3" s="242"/>
    </row>
    <row r="4" spans="1:9" ht="15.75" thickBot="1">
      <c r="A4" s="240" t="s">
        <v>0</v>
      </c>
      <c r="B4" s="241"/>
      <c r="C4" s="241"/>
      <c r="D4" s="241"/>
      <c r="E4" s="241"/>
      <c r="F4" s="241"/>
      <c r="G4" s="241"/>
      <c r="H4" s="241"/>
      <c r="I4" s="242"/>
    </row>
    <row r="5" spans="1:9" ht="39" customHeight="1">
      <c r="A5" s="243" t="s">
        <v>119</v>
      </c>
      <c r="B5" s="244"/>
      <c r="C5" s="164" t="s">
        <v>120</v>
      </c>
      <c r="D5" s="232" t="s">
        <v>121</v>
      </c>
      <c r="E5" s="232" t="s">
        <v>122</v>
      </c>
      <c r="F5" s="232" t="s">
        <v>123</v>
      </c>
      <c r="G5" s="164" t="s">
        <v>124</v>
      </c>
      <c r="H5" s="232" t="s">
        <v>126</v>
      </c>
      <c r="I5" s="232" t="s">
        <v>127</v>
      </c>
    </row>
    <row r="6" spans="1:9" ht="39.75" customHeight="1" thickBot="1">
      <c r="A6" s="245"/>
      <c r="B6" s="246"/>
      <c r="C6" s="165" t="s">
        <v>524</v>
      </c>
      <c r="D6" s="234"/>
      <c r="E6" s="234"/>
      <c r="F6" s="234"/>
      <c r="G6" s="165" t="s">
        <v>125</v>
      </c>
      <c r="H6" s="234"/>
      <c r="I6" s="234"/>
    </row>
    <row r="7" spans="1:9">
      <c r="A7" s="248"/>
      <c r="B7" s="249"/>
      <c r="C7" s="3"/>
      <c r="D7" s="3"/>
      <c r="E7" s="3"/>
      <c r="F7" s="3"/>
      <c r="G7" s="3"/>
      <c r="H7" s="3"/>
      <c r="I7" s="3"/>
    </row>
    <row r="8" spans="1:9">
      <c r="A8" s="228" t="s">
        <v>128</v>
      </c>
      <c r="B8" s="229"/>
      <c r="C8" s="54">
        <f>SUM(C9,C13,)</f>
        <v>0</v>
      </c>
      <c r="D8" s="54">
        <v>0</v>
      </c>
      <c r="E8" s="54">
        <v>0</v>
      </c>
      <c r="F8" s="54">
        <v>0</v>
      </c>
      <c r="G8" s="54">
        <f>D8+C8+E8+F8</f>
        <v>0</v>
      </c>
      <c r="H8" s="54">
        <v>0</v>
      </c>
      <c r="I8" s="54">
        <v>0</v>
      </c>
    </row>
    <row r="9" spans="1:9">
      <c r="A9" s="228" t="s">
        <v>129</v>
      </c>
      <c r="B9" s="229"/>
      <c r="C9" s="52">
        <f>SUM(C10:C12)</f>
        <v>0</v>
      </c>
      <c r="D9" s="52">
        <f t="shared" ref="D9:I9" si="0">SUM(D10:D12)</f>
        <v>0</v>
      </c>
      <c r="E9" s="52">
        <f t="shared" si="0"/>
        <v>0</v>
      </c>
      <c r="F9" s="52">
        <f t="shared" si="0"/>
        <v>0</v>
      </c>
      <c r="G9" s="54">
        <f>D9+C9+E9+F9</f>
        <v>0</v>
      </c>
      <c r="H9" s="52">
        <f t="shared" si="0"/>
        <v>0</v>
      </c>
      <c r="I9" s="52">
        <f t="shared" si="0"/>
        <v>0</v>
      </c>
    </row>
    <row r="10" spans="1:9">
      <c r="A10" s="230" t="s">
        <v>130</v>
      </c>
      <c r="B10" s="231"/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230" t="s">
        <v>131</v>
      </c>
      <c r="B11" s="231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>
      <c r="A12" s="230" t="s">
        <v>132</v>
      </c>
      <c r="B12" s="231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228" t="s">
        <v>133</v>
      </c>
      <c r="B13" s="229"/>
      <c r="C13" s="52">
        <f>SUM(C14:C16)</f>
        <v>0</v>
      </c>
      <c r="D13" s="52">
        <f t="shared" ref="D13:I13" si="1">SUM(D14:D16)</f>
        <v>0</v>
      </c>
      <c r="E13" s="52">
        <f t="shared" si="1"/>
        <v>0</v>
      </c>
      <c r="F13" s="52">
        <f t="shared" si="1"/>
        <v>0</v>
      </c>
      <c r="G13" s="54">
        <f>D13+C13+E13+F13</f>
        <v>0</v>
      </c>
      <c r="H13" s="52">
        <f t="shared" si="1"/>
        <v>0</v>
      </c>
      <c r="I13" s="52">
        <f t="shared" si="1"/>
        <v>0</v>
      </c>
    </row>
    <row r="14" spans="1:9">
      <c r="A14" s="230" t="s">
        <v>134</v>
      </c>
      <c r="B14" s="231"/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230" t="s">
        <v>135</v>
      </c>
      <c r="B15" s="231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>
      <c r="A16" s="230" t="s">
        <v>136</v>
      </c>
      <c r="B16" s="231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>
      <c r="A17" s="228" t="s">
        <v>137</v>
      </c>
      <c r="B17" s="229"/>
      <c r="C17" s="94">
        <v>5001196</v>
      </c>
      <c r="D17" s="14">
        <v>0</v>
      </c>
      <c r="E17" s="14">
        <v>0</v>
      </c>
      <c r="F17" s="14">
        <v>0</v>
      </c>
      <c r="G17" s="94">
        <f>+ESFD!E46</f>
        <v>4861686</v>
      </c>
      <c r="H17" s="14">
        <v>0</v>
      </c>
      <c r="I17" s="14">
        <v>0</v>
      </c>
    </row>
    <row r="18" spans="1:9">
      <c r="A18" s="230"/>
      <c r="B18" s="231"/>
      <c r="C18" s="14"/>
      <c r="D18" s="14"/>
      <c r="E18" s="14"/>
      <c r="F18" s="14"/>
      <c r="G18" s="55">
        <f>D18+C18+E18+F18</f>
        <v>0</v>
      </c>
      <c r="H18" s="14"/>
      <c r="I18" s="14"/>
    </row>
    <row r="19" spans="1:9" ht="21.75" customHeight="1">
      <c r="A19" s="228" t="s">
        <v>138</v>
      </c>
      <c r="B19" s="229"/>
      <c r="C19" s="214">
        <f>C8+C17</f>
        <v>5001196</v>
      </c>
      <c r="D19" s="52">
        <f t="shared" ref="D19:I19" si="2">D8+D17</f>
        <v>0</v>
      </c>
      <c r="E19" s="52">
        <f t="shared" si="2"/>
        <v>0</v>
      </c>
      <c r="F19" s="52">
        <f t="shared" si="2"/>
        <v>0</v>
      </c>
      <c r="G19" s="214">
        <f>G8+G17</f>
        <v>4861686</v>
      </c>
      <c r="H19" s="52">
        <v>0</v>
      </c>
      <c r="I19" s="52">
        <f t="shared" si="2"/>
        <v>0</v>
      </c>
    </row>
    <row r="20" spans="1:9">
      <c r="A20" s="228"/>
      <c r="B20" s="229"/>
      <c r="C20" s="52"/>
      <c r="D20" s="52"/>
      <c r="E20" s="52"/>
      <c r="F20" s="52"/>
      <c r="G20" s="54"/>
      <c r="H20" s="52"/>
      <c r="I20" s="52"/>
    </row>
    <row r="21" spans="1:9" ht="23.25" customHeight="1">
      <c r="A21" s="228" t="s">
        <v>146</v>
      </c>
      <c r="B21" s="229"/>
      <c r="C21" s="52">
        <f>SUM(C22:C24)</f>
        <v>0</v>
      </c>
      <c r="D21" s="52">
        <f t="shared" ref="D21:I21" si="3">SUM(D22:D24)</f>
        <v>0</v>
      </c>
      <c r="E21" s="52">
        <f t="shared" si="3"/>
        <v>0</v>
      </c>
      <c r="F21" s="52">
        <f t="shared" si="3"/>
        <v>0</v>
      </c>
      <c r="G21" s="54">
        <f>D21+C21+E21+F21</f>
        <v>0</v>
      </c>
      <c r="H21" s="52">
        <f t="shared" si="3"/>
        <v>0</v>
      </c>
      <c r="I21" s="52">
        <f t="shared" si="3"/>
        <v>0</v>
      </c>
    </row>
    <row r="22" spans="1:9">
      <c r="A22" s="230" t="s">
        <v>139</v>
      </c>
      <c r="B22" s="231"/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>
      <c r="A23" s="230" t="s">
        <v>140</v>
      </c>
      <c r="B23" s="231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>
      <c r="A24" s="230" t="s">
        <v>141</v>
      </c>
      <c r="B24" s="231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226"/>
      <c r="B25" s="227"/>
      <c r="C25" s="54"/>
      <c r="D25" s="54"/>
      <c r="E25" s="54"/>
      <c r="F25" s="54"/>
      <c r="G25" s="54"/>
      <c r="H25" s="54"/>
      <c r="I25" s="54"/>
    </row>
    <row r="26" spans="1:9" ht="21.75" customHeight="1">
      <c r="A26" s="228" t="s">
        <v>142</v>
      </c>
      <c r="B26" s="229"/>
      <c r="C26" s="54">
        <f>SUM(C27:C29)</f>
        <v>0</v>
      </c>
      <c r="D26" s="54">
        <f t="shared" ref="D26:I26" si="4">SUM(D27:D29)</f>
        <v>0</v>
      </c>
      <c r="E26" s="54">
        <f t="shared" si="4"/>
        <v>0</v>
      </c>
      <c r="F26" s="54">
        <f t="shared" si="4"/>
        <v>0</v>
      </c>
      <c r="G26" s="54">
        <f>D26+C26+E26+F26</f>
        <v>0</v>
      </c>
      <c r="H26" s="54">
        <f t="shared" si="4"/>
        <v>0</v>
      </c>
      <c r="I26" s="54">
        <f t="shared" si="4"/>
        <v>0</v>
      </c>
    </row>
    <row r="27" spans="1:9" ht="16.5" customHeight="1">
      <c r="A27" s="230" t="s">
        <v>143</v>
      </c>
      <c r="B27" s="231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>
      <c r="A28" s="230" t="s">
        <v>144</v>
      </c>
      <c r="B28" s="231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230" t="s">
        <v>145</v>
      </c>
      <c r="B29" s="231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5.75" thickBot="1">
      <c r="A30" s="235"/>
      <c r="B30" s="236"/>
      <c r="C30" s="7"/>
      <c r="D30" s="7"/>
      <c r="E30" s="7"/>
      <c r="F30" s="7"/>
      <c r="G30" s="7"/>
      <c r="H30" s="7"/>
      <c r="I30" s="7"/>
    </row>
    <row r="31" spans="1:9" ht="15.75" thickBot="1"/>
    <row r="32" spans="1:9" ht="22.5">
      <c r="A32" s="232" t="s">
        <v>147</v>
      </c>
      <c r="B32" s="172" t="s">
        <v>148</v>
      </c>
      <c r="C32" s="172" t="s">
        <v>150</v>
      </c>
      <c r="D32" s="172" t="s">
        <v>153</v>
      </c>
      <c r="E32" s="232" t="s">
        <v>155</v>
      </c>
      <c r="F32" s="172" t="s">
        <v>156</v>
      </c>
    </row>
    <row r="33" spans="1:9">
      <c r="A33" s="233"/>
      <c r="B33" s="164" t="s">
        <v>149</v>
      </c>
      <c r="C33" s="164" t="s">
        <v>151</v>
      </c>
      <c r="D33" s="164" t="s">
        <v>154</v>
      </c>
      <c r="E33" s="233"/>
      <c r="F33" s="164" t="s">
        <v>157</v>
      </c>
    </row>
    <row r="34" spans="1:9" ht="15.75" thickBot="1">
      <c r="A34" s="234"/>
      <c r="B34" s="173"/>
      <c r="C34" s="165" t="s">
        <v>152</v>
      </c>
      <c r="D34" s="173"/>
      <c r="E34" s="234"/>
      <c r="F34" s="173"/>
    </row>
    <row r="35" spans="1:9" ht="45">
      <c r="A35" s="10" t="s">
        <v>158</v>
      </c>
      <c r="B35" s="52">
        <f>SUM(B37:B38)</f>
        <v>0</v>
      </c>
      <c r="C35" s="52">
        <f t="shared" ref="C35:F35" si="5">SUM(C37:C38)</f>
        <v>0</v>
      </c>
      <c r="D35" s="52">
        <f t="shared" si="5"/>
        <v>0</v>
      </c>
      <c r="E35" s="52">
        <f t="shared" si="5"/>
        <v>0</v>
      </c>
      <c r="F35" s="52">
        <f t="shared" si="5"/>
        <v>0</v>
      </c>
    </row>
    <row r="36" spans="1:9">
      <c r="A36" s="4" t="s">
        <v>159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</row>
    <row r="37" spans="1:9">
      <c r="A37" s="4" t="s">
        <v>160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</row>
    <row r="38" spans="1:9" ht="15.75" thickBot="1">
      <c r="A38" s="9" t="s">
        <v>161</v>
      </c>
      <c r="B38" s="90">
        <v>0</v>
      </c>
      <c r="C38" s="90">
        <v>0</v>
      </c>
      <c r="D38" s="90">
        <v>0</v>
      </c>
      <c r="E38" s="90">
        <v>0</v>
      </c>
      <c r="F38" s="90">
        <v>0</v>
      </c>
    </row>
    <row r="43" spans="1:9">
      <c r="A43" s="65"/>
      <c r="B43" s="65"/>
      <c r="C43" s="65"/>
      <c r="D43" s="65"/>
      <c r="E43" s="65"/>
      <c r="F43" s="65"/>
      <c r="G43" s="65"/>
      <c r="H43" s="65"/>
      <c r="I43" s="65"/>
    </row>
    <row r="44" spans="1:9">
      <c r="A44" s="247" t="s">
        <v>499</v>
      </c>
      <c r="B44" s="247"/>
      <c r="C44" s="247"/>
      <c r="D44" s="72"/>
      <c r="E44" s="247" t="s">
        <v>520</v>
      </c>
      <c r="F44" s="247"/>
      <c r="G44" s="247"/>
      <c r="H44" s="72"/>
      <c r="I44" s="72"/>
    </row>
    <row r="45" spans="1:9" ht="15" customHeight="1">
      <c r="A45" s="215" t="s">
        <v>439</v>
      </c>
      <c r="B45" s="215"/>
      <c r="C45" s="215"/>
      <c r="D45" s="72"/>
      <c r="E45" s="215" t="s">
        <v>440</v>
      </c>
      <c r="F45" s="215"/>
      <c r="G45" s="215"/>
      <c r="H45" s="72"/>
      <c r="I45" s="72"/>
    </row>
    <row r="46" spans="1:9" ht="15" customHeight="1">
      <c r="A46" s="72"/>
      <c r="B46" s="72"/>
      <c r="C46" s="72"/>
      <c r="D46" s="72"/>
      <c r="E46" s="72"/>
      <c r="F46" s="72"/>
      <c r="G46" s="72"/>
      <c r="H46" s="72"/>
      <c r="I46" s="72"/>
    </row>
  </sheetData>
  <mergeCells count="40">
    <mergeCell ref="A45:C45"/>
    <mergeCell ref="E44:G44"/>
    <mergeCell ref="E45:G45"/>
    <mergeCell ref="A44:C44"/>
    <mergeCell ref="A7:B7"/>
    <mergeCell ref="A8:B8"/>
    <mergeCell ref="A9:B9"/>
    <mergeCell ref="A13:B13"/>
    <mergeCell ref="A17:B17"/>
    <mergeCell ref="A16:B16"/>
    <mergeCell ref="A12:B12"/>
    <mergeCell ref="A14:B14"/>
    <mergeCell ref="A15:B15"/>
    <mergeCell ref="A10:B10"/>
    <mergeCell ref="A11:B11"/>
    <mergeCell ref="A32:A3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E32:E34"/>
    <mergeCell ref="A26:B26"/>
    <mergeCell ref="A27:B27"/>
    <mergeCell ref="A28:B28"/>
    <mergeCell ref="A29:B29"/>
    <mergeCell ref="A30:B30"/>
    <mergeCell ref="A25:B25"/>
    <mergeCell ref="A19:B19"/>
    <mergeCell ref="A18:B18"/>
    <mergeCell ref="A20:B20"/>
    <mergeCell ref="A21:B21"/>
    <mergeCell ref="A22:B22"/>
    <mergeCell ref="A23:B23"/>
    <mergeCell ref="A24:B24"/>
  </mergeCells>
  <pageMargins left="0.7" right="0.7" top="0.75" bottom="0.75" header="0.3" footer="0.3"/>
  <pageSetup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32"/>
  <sheetViews>
    <sheetView workbookViewId="0">
      <selection activeCell="E16" sqref="E16"/>
    </sheetView>
  </sheetViews>
  <sheetFormatPr baseColWidth="10" defaultRowHeight="15"/>
  <cols>
    <col min="1" max="1" width="11.28515625" customWidth="1"/>
    <col min="2" max="2" width="10.42578125" customWidth="1"/>
    <col min="4" max="4" width="10.5703125" customWidth="1"/>
    <col min="5" max="5" width="10.85546875" customWidth="1"/>
    <col min="6" max="6" width="9.85546875" customWidth="1"/>
  </cols>
  <sheetData>
    <row r="1" spans="1:11" ht="15.75" thickBot="1">
      <c r="A1" s="237" t="s">
        <v>437</v>
      </c>
      <c r="B1" s="238"/>
      <c r="C1" s="238"/>
      <c r="D1" s="238"/>
      <c r="E1" s="238"/>
      <c r="F1" s="238"/>
      <c r="G1" s="238"/>
      <c r="H1" s="238"/>
      <c r="I1" s="238"/>
      <c r="J1" s="238"/>
      <c r="K1" s="239"/>
    </row>
    <row r="2" spans="1:11" ht="15.75" thickBot="1">
      <c r="A2" s="240" t="s">
        <v>449</v>
      </c>
      <c r="B2" s="241"/>
      <c r="C2" s="241"/>
      <c r="D2" s="241"/>
      <c r="E2" s="241"/>
      <c r="F2" s="241"/>
      <c r="G2" s="241"/>
      <c r="H2" s="241"/>
      <c r="I2" s="241"/>
      <c r="J2" s="241"/>
      <c r="K2" s="242"/>
    </row>
    <row r="3" spans="1:11" ht="15.75" thickBot="1">
      <c r="A3" s="240" t="str">
        <f>'IADPOP '!A3:I3</f>
        <v>Al 31 de Marzo 2026 y al 31 de Diciembre de 2025 (b)</v>
      </c>
      <c r="B3" s="241"/>
      <c r="C3" s="241"/>
      <c r="D3" s="241"/>
      <c r="E3" s="241"/>
      <c r="F3" s="241"/>
      <c r="G3" s="241"/>
      <c r="H3" s="241"/>
      <c r="I3" s="241"/>
      <c r="J3" s="241"/>
      <c r="K3" s="242"/>
    </row>
    <row r="4" spans="1:11" ht="15.75" thickBot="1">
      <c r="A4" s="240" t="s">
        <v>0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</row>
    <row r="5" spans="1:11" ht="113.25" thickBot="1">
      <c r="A5" s="166" t="s">
        <v>162</v>
      </c>
      <c r="B5" s="165" t="s">
        <v>163</v>
      </c>
      <c r="C5" s="165" t="s">
        <v>164</v>
      </c>
      <c r="D5" s="165" t="s">
        <v>165</v>
      </c>
      <c r="E5" s="165" t="s">
        <v>166</v>
      </c>
      <c r="F5" s="165" t="s">
        <v>167</v>
      </c>
      <c r="G5" s="165" t="s">
        <v>168</v>
      </c>
      <c r="H5" s="165" t="s">
        <v>169</v>
      </c>
      <c r="I5" s="165" t="s">
        <v>526</v>
      </c>
      <c r="J5" s="165" t="s">
        <v>528</v>
      </c>
      <c r="K5" s="165" t="s">
        <v>527</v>
      </c>
    </row>
    <row r="6" spans="1:11">
      <c r="A6" s="2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67.5">
      <c r="A7" s="10" t="s">
        <v>170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</row>
    <row r="8" spans="1:11">
      <c r="A8" s="15" t="s">
        <v>171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>
      <c r="A9" s="15" t="s">
        <v>172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>
      <c r="A10" s="15" t="s">
        <v>173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>
      <c r="A11" s="15" t="s">
        <v>174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>
      <c r="A12" s="5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45">
      <c r="A13" s="10" t="s">
        <v>175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</row>
    <row r="14" spans="1:11" ht="33.75">
      <c r="A14" s="15" t="s">
        <v>176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33.75">
      <c r="A15" s="15" t="s">
        <v>177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33.75">
      <c r="A16" s="15" t="s">
        <v>178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2" ht="33.75">
      <c r="A17" s="15" t="s">
        <v>179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2">
      <c r="A18" s="5"/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2" ht="67.5">
      <c r="A19" s="10" t="s">
        <v>180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</row>
    <row r="20" spans="1:12" ht="15.75" thickBot="1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3" spans="1:1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1:1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</row>
    <row r="25" spans="1:1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</row>
    <row r="26" spans="1:1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</row>
    <row r="27" spans="1:1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spans="1:12">
      <c r="A28" s="71"/>
      <c r="B28" s="71"/>
      <c r="C28" s="71"/>
      <c r="D28" s="71"/>
      <c r="E28" s="71"/>
      <c r="F28" s="71"/>
      <c r="G28" s="71"/>
      <c r="H28" s="65"/>
      <c r="I28" s="65"/>
      <c r="J28" s="65"/>
      <c r="K28" s="65"/>
      <c r="L28" s="65"/>
    </row>
    <row r="29" spans="1:12">
      <c r="A29" s="71"/>
      <c r="B29" s="71"/>
      <c r="C29" s="216" t="s">
        <v>499</v>
      </c>
      <c r="D29" s="216"/>
      <c r="E29" s="216"/>
      <c r="F29" s="71"/>
      <c r="G29" s="71"/>
      <c r="H29" s="216" t="s">
        <v>520</v>
      </c>
      <c r="I29" s="216"/>
      <c r="J29" s="216"/>
      <c r="K29" s="65"/>
      <c r="L29" s="65"/>
    </row>
    <row r="30" spans="1:12" ht="27" customHeight="1">
      <c r="A30" s="65"/>
      <c r="B30" s="65"/>
      <c r="C30" s="215" t="s">
        <v>439</v>
      </c>
      <c r="D30" s="215"/>
      <c r="E30" s="215"/>
      <c r="F30" s="65"/>
      <c r="G30" s="65"/>
      <c r="H30" s="215" t="s">
        <v>440</v>
      </c>
      <c r="I30" s="215"/>
      <c r="J30" s="215"/>
      <c r="K30" s="65"/>
      <c r="L30" s="65"/>
    </row>
    <row r="31" spans="1:1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1:1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</row>
  </sheetData>
  <mergeCells count="8">
    <mergeCell ref="C29:E29"/>
    <mergeCell ref="C30:E30"/>
    <mergeCell ref="H29:J29"/>
    <mergeCell ref="H30:J30"/>
    <mergeCell ref="A1:K1"/>
    <mergeCell ref="A2:K2"/>
    <mergeCell ref="A3:K3"/>
    <mergeCell ref="A4:K4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96"/>
  <sheetViews>
    <sheetView zoomScale="115" zoomScaleNormal="115" workbookViewId="0">
      <selection activeCell="C13" sqref="C13"/>
    </sheetView>
  </sheetViews>
  <sheetFormatPr baseColWidth="10" defaultRowHeight="15"/>
  <cols>
    <col min="1" max="1" width="40.42578125" customWidth="1"/>
    <col min="2" max="2" width="39" customWidth="1"/>
    <col min="3" max="3" width="12.85546875" style="109" bestFit="1" customWidth="1"/>
    <col min="4" max="4" width="13.140625" style="109" bestFit="1" customWidth="1"/>
    <col min="5" max="5" width="13.28515625" style="109" bestFit="1" customWidth="1"/>
    <col min="8" max="8" width="14.7109375" style="79" bestFit="1" customWidth="1"/>
  </cols>
  <sheetData>
    <row r="1" spans="1:7">
      <c r="A1" s="250" t="s">
        <v>437</v>
      </c>
      <c r="B1" s="251"/>
      <c r="C1" s="251"/>
      <c r="D1" s="251"/>
      <c r="E1" s="251"/>
    </row>
    <row r="2" spans="1:7">
      <c r="A2" s="250" t="s">
        <v>443</v>
      </c>
      <c r="B2" s="251"/>
      <c r="C2" s="251"/>
      <c r="D2" s="251"/>
      <c r="E2" s="251"/>
    </row>
    <row r="3" spans="1:7">
      <c r="A3" s="250" t="s">
        <v>529</v>
      </c>
      <c r="B3" s="251"/>
      <c r="C3" s="251"/>
      <c r="D3" s="251"/>
      <c r="E3" s="251"/>
    </row>
    <row r="4" spans="1:7" ht="15.75" thickBot="1">
      <c r="A4" s="252" t="s">
        <v>0</v>
      </c>
      <c r="B4" s="253"/>
      <c r="C4" s="253"/>
      <c r="D4" s="253"/>
      <c r="E4" s="253"/>
    </row>
    <row r="5" spans="1:7">
      <c r="A5" s="262" t="s">
        <v>1</v>
      </c>
      <c r="B5" s="263"/>
      <c r="C5" s="167" t="s">
        <v>181</v>
      </c>
      <c r="D5" s="266" t="s">
        <v>183</v>
      </c>
      <c r="E5" s="167" t="s">
        <v>184</v>
      </c>
    </row>
    <row r="6" spans="1:7" ht="15.75" thickBot="1">
      <c r="A6" s="264"/>
      <c r="B6" s="265"/>
      <c r="C6" s="168" t="s">
        <v>182</v>
      </c>
      <c r="D6" s="267"/>
      <c r="E6" s="168" t="s">
        <v>185</v>
      </c>
    </row>
    <row r="7" spans="1:7">
      <c r="A7" s="280"/>
      <c r="B7" s="281"/>
      <c r="C7" s="122"/>
      <c r="D7" s="122"/>
      <c r="E7" s="122"/>
    </row>
    <row r="8" spans="1:7">
      <c r="A8" s="254" t="s">
        <v>186</v>
      </c>
      <c r="B8" s="255"/>
      <c r="C8" s="116">
        <f>SUM(C9:C11)</f>
        <v>408425123</v>
      </c>
      <c r="D8" s="116">
        <f>SUM(D9:D11)</f>
        <v>206206627</v>
      </c>
      <c r="E8" s="116">
        <f>SUM(E9:E11)</f>
        <v>206206627</v>
      </c>
    </row>
    <row r="9" spans="1:7">
      <c r="A9" s="260" t="s">
        <v>187</v>
      </c>
      <c r="B9" s="261"/>
      <c r="C9" s="113">
        <v>408425123</v>
      </c>
      <c r="D9" s="139">
        <v>206206627</v>
      </c>
      <c r="E9" s="113">
        <v>206206627</v>
      </c>
    </row>
    <row r="10" spans="1:7">
      <c r="A10" s="260" t="s">
        <v>188</v>
      </c>
      <c r="B10" s="261"/>
      <c r="C10" s="105">
        <v>0</v>
      </c>
      <c r="D10" s="105">
        <v>0</v>
      </c>
      <c r="E10" s="105">
        <v>0</v>
      </c>
    </row>
    <row r="11" spans="1:7">
      <c r="A11" s="260" t="s">
        <v>189</v>
      </c>
      <c r="B11" s="261"/>
      <c r="C11" s="105">
        <v>0</v>
      </c>
      <c r="D11" s="105">
        <v>0</v>
      </c>
      <c r="E11" s="105">
        <v>0</v>
      </c>
      <c r="G11" s="48"/>
    </row>
    <row r="12" spans="1:7">
      <c r="A12" s="260"/>
      <c r="B12" s="261"/>
      <c r="C12" s="105"/>
      <c r="D12" s="105"/>
      <c r="E12" s="105"/>
    </row>
    <row r="13" spans="1:7">
      <c r="A13" s="254" t="s">
        <v>221</v>
      </c>
      <c r="B13" s="255"/>
      <c r="C13" s="116">
        <f>SUM(C14:C15)</f>
        <v>408425123</v>
      </c>
      <c r="D13" s="106">
        <f>SUM(D14:D15)</f>
        <v>154134852</v>
      </c>
      <c r="E13" s="116">
        <f>SUM(E14:E15)</f>
        <v>153011129</v>
      </c>
    </row>
    <row r="14" spans="1:7">
      <c r="A14" s="260" t="s">
        <v>190</v>
      </c>
      <c r="B14" s="261"/>
      <c r="C14" s="113">
        <v>408425123</v>
      </c>
      <c r="D14" s="139">
        <v>154134852</v>
      </c>
      <c r="E14" s="113">
        <v>153011129</v>
      </c>
      <c r="G14" s="48"/>
    </row>
    <row r="15" spans="1:7">
      <c r="A15" s="260" t="s">
        <v>191</v>
      </c>
      <c r="B15" s="261"/>
      <c r="C15" s="105">
        <v>0</v>
      </c>
      <c r="D15" s="105">
        <v>0</v>
      </c>
      <c r="E15" s="105">
        <v>0</v>
      </c>
    </row>
    <row r="16" spans="1:7">
      <c r="A16" s="260"/>
      <c r="B16" s="261"/>
      <c r="C16" s="122"/>
      <c r="D16" s="122"/>
      <c r="E16" s="122"/>
    </row>
    <row r="17" spans="1:7">
      <c r="A17" s="254" t="s">
        <v>192</v>
      </c>
      <c r="B17" s="255"/>
      <c r="C17" s="107">
        <f>SUM(C18:C19)</f>
        <v>0</v>
      </c>
      <c r="D17" s="106">
        <f>SUM(D18:D19)</f>
        <v>0</v>
      </c>
      <c r="E17" s="106">
        <f>SUM(E18:E19)</f>
        <v>0</v>
      </c>
    </row>
    <row r="18" spans="1:7">
      <c r="A18" s="260" t="s">
        <v>193</v>
      </c>
      <c r="B18" s="261"/>
      <c r="C18" s="115">
        <v>0</v>
      </c>
      <c r="D18" s="113">
        <v>0</v>
      </c>
      <c r="E18" s="113">
        <v>0</v>
      </c>
    </row>
    <row r="19" spans="1:7">
      <c r="A19" s="260" t="s">
        <v>194</v>
      </c>
      <c r="B19" s="261"/>
      <c r="C19" s="105">
        <v>0</v>
      </c>
      <c r="D19" s="105">
        <v>0</v>
      </c>
      <c r="E19" s="105">
        <v>0</v>
      </c>
    </row>
    <row r="20" spans="1:7">
      <c r="A20" s="260"/>
      <c r="B20" s="261"/>
      <c r="C20" s="122"/>
      <c r="D20" s="123"/>
      <c r="E20" s="123"/>
    </row>
    <row r="21" spans="1:7">
      <c r="A21" s="254" t="s">
        <v>195</v>
      </c>
      <c r="B21" s="255"/>
      <c r="C21" s="107">
        <f>C8-C13+C17</f>
        <v>0</v>
      </c>
      <c r="D21" s="116">
        <f>D8-D13+D17</f>
        <v>52071775</v>
      </c>
      <c r="E21" s="116">
        <f>E8-E13+E17</f>
        <v>53195498</v>
      </c>
      <c r="F21" s="48"/>
      <c r="G21" s="48"/>
    </row>
    <row r="22" spans="1:7">
      <c r="A22" s="254" t="s">
        <v>196</v>
      </c>
      <c r="B22" s="255"/>
      <c r="C22" s="107">
        <f>C21-C11</f>
        <v>0</v>
      </c>
      <c r="D22" s="116">
        <f>D21-D11</f>
        <v>52071775</v>
      </c>
      <c r="E22" s="116">
        <f>E21-E11</f>
        <v>53195498</v>
      </c>
    </row>
    <row r="23" spans="1:7" ht="15" customHeight="1">
      <c r="A23" s="254" t="s">
        <v>197</v>
      </c>
      <c r="B23" s="255"/>
      <c r="C23" s="258">
        <f>C22-C17</f>
        <v>0</v>
      </c>
      <c r="D23" s="116">
        <f>D22-D17</f>
        <v>52071775</v>
      </c>
      <c r="E23" s="116">
        <f>E22-E17</f>
        <v>53195498</v>
      </c>
      <c r="F23" s="48"/>
    </row>
    <row r="24" spans="1:7" ht="15.75" thickBot="1">
      <c r="A24" s="256"/>
      <c r="B24" s="257"/>
      <c r="C24" s="259"/>
      <c r="D24" s="105"/>
      <c r="E24" s="105"/>
    </row>
    <row r="25" spans="1:7" ht="15.75" thickBot="1">
      <c r="A25" s="284" t="s">
        <v>198</v>
      </c>
      <c r="B25" s="285"/>
      <c r="C25" s="169" t="s">
        <v>199</v>
      </c>
      <c r="D25" s="169" t="s">
        <v>183</v>
      </c>
      <c r="E25" s="169" t="s">
        <v>200</v>
      </c>
    </row>
    <row r="26" spans="1:7">
      <c r="A26" s="280"/>
      <c r="B26" s="281"/>
      <c r="C26" s="122"/>
      <c r="D26" s="122"/>
      <c r="E26" s="122"/>
    </row>
    <row r="27" spans="1:7">
      <c r="A27" s="254" t="s">
        <v>201</v>
      </c>
      <c r="B27" s="255"/>
      <c r="C27" s="115">
        <f>SUM(C28:C29)</f>
        <v>0</v>
      </c>
      <c r="D27" s="115">
        <f>SUM(D28:D29)</f>
        <v>0</v>
      </c>
      <c r="E27" s="115">
        <f>SUM(E28:E29)</f>
        <v>0</v>
      </c>
    </row>
    <row r="28" spans="1:7">
      <c r="A28" s="260" t="s">
        <v>202</v>
      </c>
      <c r="B28" s="261"/>
      <c r="C28" s="105">
        <v>0</v>
      </c>
      <c r="D28" s="105">
        <v>0</v>
      </c>
      <c r="E28" s="105">
        <v>0</v>
      </c>
    </row>
    <row r="29" spans="1:7">
      <c r="A29" s="260" t="s">
        <v>203</v>
      </c>
      <c r="B29" s="261"/>
      <c r="C29" s="105">
        <v>0</v>
      </c>
      <c r="D29" s="105">
        <v>0</v>
      </c>
      <c r="E29" s="105">
        <v>0</v>
      </c>
    </row>
    <row r="30" spans="1:7">
      <c r="A30" s="260"/>
      <c r="B30" s="261"/>
      <c r="C30" s="115"/>
      <c r="D30" s="115"/>
      <c r="E30" s="115"/>
    </row>
    <row r="31" spans="1:7">
      <c r="A31" s="254" t="s">
        <v>204</v>
      </c>
      <c r="B31" s="255"/>
      <c r="C31" s="124">
        <f>C23+C27</f>
        <v>0</v>
      </c>
      <c r="D31" s="116">
        <f>D23+D27</f>
        <v>52071775</v>
      </c>
      <c r="E31" s="116">
        <f>E23+E27</f>
        <v>53195498</v>
      </c>
      <c r="G31" s="109"/>
    </row>
    <row r="32" spans="1:7" ht="15.75" thickBot="1">
      <c r="A32" s="282"/>
      <c r="B32" s="283"/>
      <c r="C32" s="125"/>
      <c r="D32" s="126"/>
      <c r="E32" s="126"/>
    </row>
    <row r="33" spans="1:5">
      <c r="A33" s="262" t="s">
        <v>198</v>
      </c>
      <c r="B33" s="263"/>
      <c r="C33" s="266" t="s">
        <v>205</v>
      </c>
      <c r="D33" s="276" t="s">
        <v>183</v>
      </c>
      <c r="E33" s="170" t="s">
        <v>184</v>
      </c>
    </row>
    <row r="34" spans="1:5" ht="15.75" thickBot="1">
      <c r="A34" s="264"/>
      <c r="B34" s="265"/>
      <c r="C34" s="267"/>
      <c r="D34" s="277"/>
      <c r="E34" s="171" t="s">
        <v>200</v>
      </c>
    </row>
    <row r="35" spans="1:5">
      <c r="A35" s="17"/>
      <c r="B35" s="18"/>
      <c r="C35" s="127"/>
      <c r="D35" s="127"/>
      <c r="E35" s="127"/>
    </row>
    <row r="36" spans="1:5">
      <c r="A36" s="268" t="s">
        <v>206</v>
      </c>
      <c r="B36" s="269"/>
      <c r="C36" s="124">
        <f>SUM(C37:C38)</f>
        <v>0</v>
      </c>
      <c r="D36" s="124">
        <f>SUM(D37:D38)</f>
        <v>0</v>
      </c>
      <c r="E36" s="124">
        <f>SUM(E37:E38)</f>
        <v>0</v>
      </c>
    </row>
    <row r="37" spans="1:5">
      <c r="A37" s="270" t="s">
        <v>207</v>
      </c>
      <c r="B37" s="271"/>
      <c r="C37" s="105">
        <v>0</v>
      </c>
      <c r="D37" s="105">
        <v>0</v>
      </c>
      <c r="E37" s="105">
        <v>0</v>
      </c>
    </row>
    <row r="38" spans="1:5">
      <c r="A38" s="270" t="s">
        <v>208</v>
      </c>
      <c r="B38" s="271"/>
      <c r="C38" s="105">
        <v>0</v>
      </c>
      <c r="D38" s="105">
        <v>0</v>
      </c>
      <c r="E38" s="105">
        <v>0</v>
      </c>
    </row>
    <row r="39" spans="1:5">
      <c r="A39" s="268" t="s">
        <v>209</v>
      </c>
      <c r="B39" s="269"/>
      <c r="C39" s="124">
        <f>SUM(C40:C41)</f>
        <v>0</v>
      </c>
      <c r="D39" s="124">
        <f>SUM(D40:D41)</f>
        <v>0</v>
      </c>
      <c r="E39" s="124">
        <f>SUM(E40:E41)</f>
        <v>0</v>
      </c>
    </row>
    <row r="40" spans="1:5">
      <c r="A40" s="270" t="s">
        <v>210</v>
      </c>
      <c r="B40" s="271"/>
      <c r="C40" s="105">
        <v>0</v>
      </c>
      <c r="D40" s="105">
        <v>0</v>
      </c>
      <c r="E40" s="105">
        <v>0</v>
      </c>
    </row>
    <row r="41" spans="1:5">
      <c r="A41" s="270" t="s">
        <v>211</v>
      </c>
      <c r="B41" s="271"/>
      <c r="C41" s="105">
        <v>0</v>
      </c>
      <c r="D41" s="105">
        <v>0</v>
      </c>
      <c r="E41" s="105">
        <v>0</v>
      </c>
    </row>
    <row r="42" spans="1:5">
      <c r="A42" s="270"/>
      <c r="B42" s="271"/>
      <c r="C42" s="115"/>
      <c r="D42" s="115"/>
      <c r="E42" s="115"/>
    </row>
    <row r="43" spans="1:5">
      <c r="A43" s="268" t="s">
        <v>212</v>
      </c>
      <c r="B43" s="269"/>
      <c r="C43" s="128">
        <f>C36-C39</f>
        <v>0</v>
      </c>
      <c r="D43" s="128">
        <f>D36-D39</f>
        <v>0</v>
      </c>
      <c r="E43" s="128">
        <f>E36-E39</f>
        <v>0</v>
      </c>
    </row>
    <row r="44" spans="1:5" ht="15.75" thickBot="1">
      <c r="A44" s="272"/>
      <c r="B44" s="273"/>
      <c r="C44" s="129"/>
      <c r="D44" s="129"/>
      <c r="E44" s="129"/>
    </row>
    <row r="45" spans="1:5">
      <c r="A45" s="262" t="s">
        <v>198</v>
      </c>
      <c r="B45" s="263"/>
      <c r="C45" s="170" t="s">
        <v>181</v>
      </c>
      <c r="D45" s="276" t="s">
        <v>183</v>
      </c>
      <c r="E45" s="170" t="s">
        <v>184</v>
      </c>
    </row>
    <row r="46" spans="1:5" ht="15.75" thickBot="1">
      <c r="A46" s="264"/>
      <c r="B46" s="265"/>
      <c r="C46" s="171" t="s">
        <v>199</v>
      </c>
      <c r="D46" s="277"/>
      <c r="E46" s="171" t="s">
        <v>200</v>
      </c>
    </row>
    <row r="47" spans="1:5">
      <c r="A47" s="274"/>
      <c r="B47" s="275"/>
      <c r="C47" s="127"/>
      <c r="D47" s="127"/>
      <c r="E47" s="127"/>
    </row>
    <row r="48" spans="1:5">
      <c r="A48" s="270" t="s">
        <v>213</v>
      </c>
      <c r="B48" s="271"/>
      <c r="C48" s="113">
        <f>C9</f>
        <v>408425123</v>
      </c>
      <c r="D48" s="113">
        <f>D9</f>
        <v>206206627</v>
      </c>
      <c r="E48" s="113">
        <f>E9</f>
        <v>206206627</v>
      </c>
    </row>
    <row r="49" spans="1:5">
      <c r="A49" s="270" t="s">
        <v>214</v>
      </c>
      <c r="B49" s="271"/>
      <c r="C49" s="105">
        <f>C37-C40</f>
        <v>0</v>
      </c>
      <c r="D49" s="105">
        <f>D37-D40</f>
        <v>0</v>
      </c>
      <c r="E49" s="105">
        <f>E37-E40</f>
        <v>0</v>
      </c>
    </row>
    <row r="50" spans="1:5">
      <c r="A50" s="270" t="s">
        <v>207</v>
      </c>
      <c r="B50" s="271"/>
      <c r="C50" s="105">
        <f>C37</f>
        <v>0</v>
      </c>
      <c r="D50" s="105">
        <f>D37</f>
        <v>0</v>
      </c>
      <c r="E50" s="105">
        <f>E37</f>
        <v>0</v>
      </c>
    </row>
    <row r="51" spans="1:5">
      <c r="A51" s="270" t="s">
        <v>210</v>
      </c>
      <c r="B51" s="271"/>
      <c r="C51" s="105">
        <f>C40</f>
        <v>0</v>
      </c>
      <c r="D51" s="105">
        <f>D40</f>
        <v>0</v>
      </c>
      <c r="E51" s="105">
        <f>E40</f>
        <v>0</v>
      </c>
    </row>
    <row r="52" spans="1:5">
      <c r="A52" s="270"/>
      <c r="B52" s="271"/>
      <c r="C52" s="105"/>
      <c r="D52" s="105"/>
      <c r="E52" s="105"/>
    </row>
    <row r="53" spans="1:5">
      <c r="A53" s="270" t="s">
        <v>190</v>
      </c>
      <c r="B53" s="271"/>
      <c r="C53" s="130">
        <f>C14</f>
        <v>408425123</v>
      </c>
      <c r="D53" s="130">
        <f>D14</f>
        <v>154134852</v>
      </c>
      <c r="E53" s="130">
        <f>E14</f>
        <v>153011129</v>
      </c>
    </row>
    <row r="54" spans="1:5">
      <c r="A54" s="270"/>
      <c r="B54" s="271"/>
      <c r="C54" s="115"/>
      <c r="D54" s="115"/>
      <c r="E54" s="115"/>
    </row>
    <row r="55" spans="1:5">
      <c r="A55" s="270" t="s">
        <v>193</v>
      </c>
      <c r="B55" s="271"/>
      <c r="C55" s="115">
        <f>C18</f>
        <v>0</v>
      </c>
      <c r="D55" s="131">
        <f>D18</f>
        <v>0</v>
      </c>
      <c r="E55" s="131">
        <f>E18</f>
        <v>0</v>
      </c>
    </row>
    <row r="56" spans="1:5">
      <c r="A56" s="270"/>
      <c r="B56" s="271"/>
      <c r="C56" s="115"/>
      <c r="D56" s="115"/>
      <c r="E56" s="115"/>
    </row>
    <row r="57" spans="1:5">
      <c r="A57" s="268" t="s">
        <v>215</v>
      </c>
      <c r="B57" s="269"/>
      <c r="C57" s="124">
        <f>C48+C49-C53-C55</f>
        <v>0</v>
      </c>
      <c r="D57" s="132">
        <f>D48+D49-D53+D55</f>
        <v>52071775</v>
      </c>
      <c r="E57" s="132">
        <f>E48+E49-E53+E55</f>
        <v>53195498</v>
      </c>
    </row>
    <row r="58" spans="1:5">
      <c r="A58" s="254" t="s">
        <v>216</v>
      </c>
      <c r="B58" s="255"/>
      <c r="C58" s="288">
        <f>C57-C49</f>
        <v>0</v>
      </c>
      <c r="D58" s="290">
        <f>D57-D49</f>
        <v>52071775</v>
      </c>
      <c r="E58" s="290">
        <f>E57-E49</f>
        <v>53195498</v>
      </c>
    </row>
    <row r="59" spans="1:5" ht="15.75" thickBot="1">
      <c r="A59" s="256"/>
      <c r="B59" s="257"/>
      <c r="C59" s="289"/>
      <c r="D59" s="291"/>
      <c r="E59" s="291"/>
    </row>
    <row r="60" spans="1:5">
      <c r="A60" s="262" t="s">
        <v>198</v>
      </c>
      <c r="B60" s="263"/>
      <c r="C60" s="266" t="s">
        <v>205</v>
      </c>
      <c r="D60" s="276" t="s">
        <v>183</v>
      </c>
      <c r="E60" s="170" t="s">
        <v>184</v>
      </c>
    </row>
    <row r="61" spans="1:5" ht="15.75" thickBot="1">
      <c r="A61" s="264"/>
      <c r="B61" s="265"/>
      <c r="C61" s="267"/>
      <c r="D61" s="277"/>
      <c r="E61" s="171" t="s">
        <v>200</v>
      </c>
    </row>
    <row r="62" spans="1:5">
      <c r="A62" s="274"/>
      <c r="B62" s="275"/>
      <c r="C62" s="127"/>
      <c r="D62" s="127"/>
      <c r="E62" s="127"/>
    </row>
    <row r="63" spans="1:5">
      <c r="A63" s="270" t="s">
        <v>188</v>
      </c>
      <c r="B63" s="271"/>
      <c r="C63" s="105">
        <f>C10</f>
        <v>0</v>
      </c>
      <c r="D63" s="105">
        <f>D10</f>
        <v>0</v>
      </c>
      <c r="E63" s="105">
        <f>E10</f>
        <v>0</v>
      </c>
    </row>
    <row r="64" spans="1:5">
      <c r="A64" s="270" t="s">
        <v>217</v>
      </c>
      <c r="B64" s="271"/>
      <c r="C64" s="105">
        <f>C38-C41</f>
        <v>0</v>
      </c>
      <c r="D64" s="105">
        <f>D38-D41</f>
        <v>0</v>
      </c>
      <c r="E64" s="105">
        <f>E38-E41</f>
        <v>0</v>
      </c>
    </row>
    <row r="65" spans="1:5">
      <c r="A65" s="270" t="s">
        <v>208</v>
      </c>
      <c r="B65" s="271"/>
      <c r="C65" s="105">
        <f>C38</f>
        <v>0</v>
      </c>
      <c r="D65" s="105">
        <f>D38</f>
        <v>0</v>
      </c>
      <c r="E65" s="105">
        <f>E38</f>
        <v>0</v>
      </c>
    </row>
    <row r="66" spans="1:5">
      <c r="A66" s="270" t="s">
        <v>211</v>
      </c>
      <c r="B66" s="271"/>
      <c r="C66" s="105">
        <f>C41</f>
        <v>0</v>
      </c>
      <c r="D66" s="105">
        <f>D41</f>
        <v>0</v>
      </c>
      <c r="E66" s="105">
        <f>E41</f>
        <v>0</v>
      </c>
    </row>
    <row r="67" spans="1:5">
      <c r="A67" s="270"/>
      <c r="B67" s="271"/>
      <c r="C67" s="105"/>
      <c r="D67" s="105"/>
      <c r="E67" s="105"/>
    </row>
    <row r="68" spans="1:5">
      <c r="A68" s="270" t="s">
        <v>218</v>
      </c>
      <c r="B68" s="271"/>
      <c r="C68" s="105">
        <f>C15</f>
        <v>0</v>
      </c>
      <c r="D68" s="105">
        <f>D15</f>
        <v>0</v>
      </c>
      <c r="E68" s="105">
        <f>E15</f>
        <v>0</v>
      </c>
    </row>
    <row r="69" spans="1:5">
      <c r="A69" s="270"/>
      <c r="B69" s="271"/>
      <c r="C69" s="127"/>
      <c r="D69" s="127"/>
      <c r="E69" s="127"/>
    </row>
    <row r="70" spans="1:5">
      <c r="A70" s="270" t="s">
        <v>194</v>
      </c>
      <c r="B70" s="271"/>
      <c r="C70" s="103">
        <f>C19</f>
        <v>0</v>
      </c>
      <c r="D70" s="103">
        <f>D19</f>
        <v>0</v>
      </c>
      <c r="E70" s="103">
        <f>E19</f>
        <v>0</v>
      </c>
    </row>
    <row r="71" spans="1:5">
      <c r="A71" s="270"/>
      <c r="B71" s="271"/>
      <c r="C71" s="103"/>
      <c r="D71" s="103"/>
      <c r="E71" s="103"/>
    </row>
    <row r="72" spans="1:5">
      <c r="A72" s="268" t="s">
        <v>219</v>
      </c>
      <c r="B72" s="269"/>
      <c r="C72" s="133">
        <f>C63+C64-C68+C70</f>
        <v>0</v>
      </c>
      <c r="D72" s="133">
        <f>D63+D64-D68+D70</f>
        <v>0</v>
      </c>
      <c r="E72" s="133">
        <f>E63+E64-E68+E70</f>
        <v>0</v>
      </c>
    </row>
    <row r="73" spans="1:5">
      <c r="A73" s="268" t="s">
        <v>220</v>
      </c>
      <c r="B73" s="269"/>
      <c r="C73" s="278">
        <f>C72-C64</f>
        <v>0</v>
      </c>
      <c r="D73" s="278">
        <f>D72-D64</f>
        <v>0</v>
      </c>
      <c r="E73" s="278">
        <f>E72-E64</f>
        <v>0</v>
      </c>
    </row>
    <row r="74" spans="1:5" ht="15.75" thickBot="1">
      <c r="A74" s="272"/>
      <c r="B74" s="273"/>
      <c r="C74" s="279"/>
      <c r="D74" s="279"/>
      <c r="E74" s="279"/>
    </row>
    <row r="77" spans="1:5">
      <c r="A77" s="65"/>
      <c r="B77" s="65"/>
      <c r="C77" s="134"/>
      <c r="D77" s="134"/>
      <c r="E77" s="134"/>
    </row>
    <row r="78" spans="1:5">
      <c r="A78" s="65"/>
      <c r="B78" s="65"/>
      <c r="C78" s="134"/>
      <c r="D78" s="134"/>
      <c r="E78" s="134"/>
    </row>
    <row r="79" spans="1:5">
      <c r="A79" s="65"/>
      <c r="B79" s="65"/>
      <c r="C79" s="134"/>
      <c r="D79" s="134"/>
      <c r="E79" s="134"/>
    </row>
    <row r="80" spans="1:5">
      <c r="A80" s="65"/>
      <c r="B80" s="65"/>
      <c r="C80" s="134"/>
      <c r="D80" s="134"/>
      <c r="E80" s="134"/>
    </row>
    <row r="81" spans="1:5">
      <c r="A81" s="65"/>
      <c r="B81" s="65"/>
      <c r="C81" s="134"/>
      <c r="D81" s="134"/>
      <c r="E81" s="134"/>
    </row>
    <row r="82" spans="1:5">
      <c r="A82" s="65"/>
      <c r="B82" s="65"/>
      <c r="C82" s="134"/>
      <c r="D82" s="134"/>
      <c r="E82" s="134"/>
    </row>
    <row r="83" spans="1:5">
      <c r="A83" s="65"/>
      <c r="B83" s="65"/>
      <c r="C83" s="134"/>
      <c r="D83" s="134"/>
      <c r="E83" s="134"/>
    </row>
    <row r="84" spans="1:5">
      <c r="A84" s="65"/>
      <c r="B84" s="65"/>
      <c r="C84" s="134"/>
      <c r="D84" s="134"/>
      <c r="E84" s="134"/>
    </row>
    <row r="85" spans="1:5">
      <c r="A85" s="65"/>
      <c r="B85" s="65"/>
      <c r="C85" s="134"/>
      <c r="D85" s="134"/>
      <c r="E85" s="134"/>
    </row>
    <row r="86" spans="1:5">
      <c r="A86" s="65"/>
      <c r="B86" s="65"/>
      <c r="C86" s="134"/>
      <c r="D86" s="134"/>
      <c r="E86" s="134"/>
    </row>
    <row r="87" spans="1:5">
      <c r="A87" s="65"/>
      <c r="B87" s="65"/>
      <c r="C87" s="134"/>
      <c r="D87" s="134"/>
      <c r="E87" s="134"/>
    </row>
    <row r="88" spans="1:5">
      <c r="A88" s="65"/>
      <c r="B88" s="65"/>
      <c r="C88" s="134"/>
      <c r="D88" s="134"/>
      <c r="E88" s="134"/>
    </row>
    <row r="89" spans="1:5">
      <c r="A89" s="65"/>
      <c r="B89" s="65"/>
      <c r="C89" s="134"/>
      <c r="D89" s="134"/>
      <c r="E89" s="134"/>
    </row>
    <row r="90" spans="1:5">
      <c r="A90" s="65"/>
      <c r="B90" s="65"/>
      <c r="C90" s="134"/>
      <c r="D90" s="134"/>
      <c r="E90" s="134"/>
    </row>
    <row r="91" spans="1:5">
      <c r="A91" s="65"/>
      <c r="B91" s="65"/>
      <c r="C91" s="134"/>
      <c r="D91" s="134"/>
      <c r="E91" s="134"/>
    </row>
    <row r="92" spans="1:5">
      <c r="A92" s="65"/>
      <c r="B92" s="65"/>
      <c r="C92" s="134"/>
      <c r="D92" s="134"/>
      <c r="E92" s="134"/>
    </row>
    <row r="93" spans="1:5">
      <c r="A93" s="87"/>
      <c r="B93" s="65"/>
      <c r="C93" s="135"/>
      <c r="D93" s="135"/>
      <c r="E93" s="135"/>
    </row>
    <row r="94" spans="1:5">
      <c r="A94" s="63" t="s">
        <v>499</v>
      </c>
      <c r="B94" s="65"/>
      <c r="C94" s="286" t="s">
        <v>520</v>
      </c>
      <c r="D94" s="286"/>
      <c r="E94" s="286"/>
    </row>
    <row r="95" spans="1:5">
      <c r="A95" s="64" t="s">
        <v>439</v>
      </c>
      <c r="B95" s="65"/>
      <c r="C95" s="287" t="s">
        <v>440</v>
      </c>
      <c r="D95" s="287"/>
      <c r="E95" s="287"/>
    </row>
    <row r="96" spans="1:5">
      <c r="A96" s="65"/>
      <c r="B96" s="65"/>
      <c r="C96" s="134"/>
      <c r="D96" s="134"/>
      <c r="E96" s="134"/>
    </row>
  </sheetData>
  <mergeCells count="80">
    <mergeCell ref="C94:E94"/>
    <mergeCell ref="C95:E95"/>
    <mergeCell ref="C58:C59"/>
    <mergeCell ref="D58:D59"/>
    <mergeCell ref="E58:E59"/>
    <mergeCell ref="E73:E74"/>
    <mergeCell ref="A25:B25"/>
    <mergeCell ref="A33:B34"/>
    <mergeCell ref="C33:C34"/>
    <mergeCell ref="D33:D34"/>
    <mergeCell ref="A26:B26"/>
    <mergeCell ref="A27:B27"/>
    <mergeCell ref="A53:B53"/>
    <mergeCell ref="A49:B49"/>
    <mergeCell ref="A7:B7"/>
    <mergeCell ref="A17:B17"/>
    <mergeCell ref="A18:B18"/>
    <mergeCell ref="A13:B13"/>
    <mergeCell ref="A14:B14"/>
    <mergeCell ref="A15:B15"/>
    <mergeCell ref="A16:B16"/>
    <mergeCell ref="A20:B20"/>
    <mergeCell ref="A28:B28"/>
    <mergeCell ref="A29:B29"/>
    <mergeCell ref="A30:B30"/>
    <mergeCell ref="A31:B31"/>
    <mergeCell ref="A41:B41"/>
    <mergeCell ref="A32:B32"/>
    <mergeCell ref="A60:B61"/>
    <mergeCell ref="C60:C61"/>
    <mergeCell ref="D60:D61"/>
    <mergeCell ref="A62:B62"/>
    <mergeCell ref="C73:C74"/>
    <mergeCell ref="D73:D74"/>
    <mergeCell ref="A65:B65"/>
    <mergeCell ref="A72:B72"/>
    <mergeCell ref="A73:B74"/>
    <mergeCell ref="A66:B66"/>
    <mergeCell ref="A67:B67"/>
    <mergeCell ref="A68:B68"/>
    <mergeCell ref="D45:D46"/>
    <mergeCell ref="A38:B38"/>
    <mergeCell ref="A69:B69"/>
    <mergeCell ref="A70:B70"/>
    <mergeCell ref="A71:B71"/>
    <mergeCell ref="A52:B52"/>
    <mergeCell ref="A50:B50"/>
    <mergeCell ref="A51:B51"/>
    <mergeCell ref="A63:B63"/>
    <mergeCell ref="A64:B64"/>
    <mergeCell ref="A57:B57"/>
    <mergeCell ref="A58:B59"/>
    <mergeCell ref="A39:B39"/>
    <mergeCell ref="A54:B54"/>
    <mergeCell ref="A55:B55"/>
    <mergeCell ref="A56:B56"/>
    <mergeCell ref="A36:B36"/>
    <mergeCell ref="A37:B37"/>
    <mergeCell ref="A48:B48"/>
    <mergeCell ref="A40:B40"/>
    <mergeCell ref="A42:B42"/>
    <mergeCell ref="A43:B44"/>
    <mergeCell ref="A47:B47"/>
    <mergeCell ref="A45:B46"/>
    <mergeCell ref="A1:E1"/>
    <mergeCell ref="A2:E2"/>
    <mergeCell ref="A3:E3"/>
    <mergeCell ref="A4:E4"/>
    <mergeCell ref="A23:B24"/>
    <mergeCell ref="C23:C24"/>
    <mergeCell ref="A8:B8"/>
    <mergeCell ref="A9:B9"/>
    <mergeCell ref="A10:B10"/>
    <mergeCell ref="A11:B11"/>
    <mergeCell ref="A12:B12"/>
    <mergeCell ref="A19:B19"/>
    <mergeCell ref="A5:B6"/>
    <mergeCell ref="D5:D6"/>
    <mergeCell ref="A21:B21"/>
    <mergeCell ref="A22:B22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K103"/>
  <sheetViews>
    <sheetView topLeftCell="A49" zoomScaleNormal="100" workbookViewId="0">
      <selection activeCell="I73" sqref="I73"/>
    </sheetView>
  </sheetViews>
  <sheetFormatPr baseColWidth="10" defaultRowHeight="15"/>
  <cols>
    <col min="1" max="1" width="11.42578125" customWidth="1"/>
    <col min="3" max="3" width="42.42578125" customWidth="1"/>
    <col min="4" max="4" width="12.85546875" style="109" bestFit="1" customWidth="1"/>
    <col min="5" max="5" width="12.28515625" style="109" customWidth="1"/>
    <col min="6" max="8" width="12.85546875" style="109" bestFit="1" customWidth="1"/>
    <col min="9" max="9" width="12" style="109" bestFit="1" customWidth="1"/>
    <col min="10" max="10" width="15.140625" bestFit="1" customWidth="1"/>
    <col min="11" max="11" width="15.42578125" style="79" bestFit="1" customWidth="1"/>
  </cols>
  <sheetData>
    <row r="1" spans="1:9">
      <c r="A1" s="319" t="s">
        <v>437</v>
      </c>
      <c r="B1" s="320"/>
      <c r="C1" s="320"/>
      <c r="D1" s="320"/>
      <c r="E1" s="320"/>
      <c r="F1" s="320"/>
      <c r="G1" s="320"/>
      <c r="H1" s="320"/>
      <c r="I1" s="321"/>
    </row>
    <row r="2" spans="1:9">
      <c r="A2" s="250" t="s">
        <v>444</v>
      </c>
      <c r="B2" s="251"/>
      <c r="C2" s="251"/>
      <c r="D2" s="251"/>
      <c r="E2" s="251"/>
      <c r="F2" s="251"/>
      <c r="G2" s="251"/>
      <c r="H2" s="251"/>
      <c r="I2" s="322"/>
    </row>
    <row r="3" spans="1:9">
      <c r="A3" s="250" t="str">
        <f>BP!A3</f>
        <v>Del 1 de Enero al 31 de Marzo de 2026 (b)</v>
      </c>
      <c r="B3" s="251"/>
      <c r="C3" s="251"/>
      <c r="D3" s="251"/>
      <c r="E3" s="251"/>
      <c r="F3" s="251"/>
      <c r="G3" s="251"/>
      <c r="H3" s="251"/>
      <c r="I3" s="322"/>
    </row>
    <row r="4" spans="1:9" ht="15.75" thickBot="1">
      <c r="A4" s="252" t="s">
        <v>0</v>
      </c>
      <c r="B4" s="253"/>
      <c r="C4" s="253"/>
      <c r="D4" s="253"/>
      <c r="E4" s="253"/>
      <c r="F4" s="253"/>
      <c r="G4" s="253"/>
      <c r="H4" s="253"/>
      <c r="I4" s="323"/>
    </row>
    <row r="5" spans="1:9" ht="15.75" thickBot="1">
      <c r="A5" s="319"/>
      <c r="B5" s="320"/>
      <c r="C5" s="321"/>
      <c r="D5" s="324" t="s">
        <v>222</v>
      </c>
      <c r="E5" s="325"/>
      <c r="F5" s="325"/>
      <c r="G5" s="325"/>
      <c r="H5" s="326"/>
      <c r="I5" s="276" t="s">
        <v>223</v>
      </c>
    </row>
    <row r="6" spans="1:9">
      <c r="A6" s="250" t="s">
        <v>198</v>
      </c>
      <c r="B6" s="251"/>
      <c r="C6" s="322"/>
      <c r="D6" s="276" t="s">
        <v>225</v>
      </c>
      <c r="E6" s="266" t="s">
        <v>226</v>
      </c>
      <c r="F6" s="276" t="s">
        <v>227</v>
      </c>
      <c r="G6" s="276" t="s">
        <v>183</v>
      </c>
      <c r="H6" s="276" t="s">
        <v>228</v>
      </c>
      <c r="I6" s="327"/>
    </row>
    <row r="7" spans="1:9" ht="15.75" thickBot="1">
      <c r="A7" s="252" t="s">
        <v>224</v>
      </c>
      <c r="B7" s="253"/>
      <c r="C7" s="323"/>
      <c r="D7" s="277"/>
      <c r="E7" s="267"/>
      <c r="F7" s="277"/>
      <c r="G7" s="277"/>
      <c r="H7" s="277"/>
      <c r="I7" s="277"/>
    </row>
    <row r="8" spans="1:9">
      <c r="A8" s="315"/>
      <c r="B8" s="316"/>
      <c r="C8" s="317"/>
      <c r="D8" s="103"/>
      <c r="E8" s="103"/>
      <c r="F8" s="103"/>
      <c r="G8" s="103"/>
      <c r="H8" s="103"/>
      <c r="I8" s="103"/>
    </row>
    <row r="9" spans="1:9">
      <c r="A9" s="297" t="s">
        <v>229</v>
      </c>
      <c r="B9" s="298"/>
      <c r="C9" s="318"/>
      <c r="D9" s="103"/>
      <c r="E9" s="103"/>
      <c r="F9" s="103"/>
      <c r="G9" s="103"/>
      <c r="H9" s="103"/>
      <c r="I9" s="103"/>
    </row>
    <row r="10" spans="1:9">
      <c r="A10" s="302" t="s">
        <v>230</v>
      </c>
      <c r="B10" s="303"/>
      <c r="C10" s="304"/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>
      <c r="A11" s="302" t="s">
        <v>231</v>
      </c>
      <c r="B11" s="303"/>
      <c r="C11" s="304"/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>
      <c r="A12" s="302" t="s">
        <v>232</v>
      </c>
      <c r="B12" s="303"/>
      <c r="C12" s="304"/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>
      <c r="A13" s="302" t="s">
        <v>233</v>
      </c>
      <c r="B13" s="303"/>
      <c r="C13" s="304"/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>
      <c r="A14" s="302" t="s">
        <v>234</v>
      </c>
      <c r="B14" s="303"/>
      <c r="C14" s="304"/>
      <c r="D14" s="103">
        <v>0</v>
      </c>
      <c r="E14" s="103">
        <v>34842</v>
      </c>
      <c r="F14" s="103">
        <f>+E14</f>
        <v>34842</v>
      </c>
      <c r="G14" s="103">
        <f>+F14</f>
        <v>34842</v>
      </c>
      <c r="H14" s="103">
        <f>+G14</f>
        <v>34842</v>
      </c>
      <c r="I14" s="103">
        <f>+H14</f>
        <v>34842</v>
      </c>
    </row>
    <row r="15" spans="1:9">
      <c r="A15" s="302" t="s">
        <v>235</v>
      </c>
      <c r="B15" s="303"/>
      <c r="C15" s="304"/>
      <c r="D15" s="103">
        <v>0</v>
      </c>
      <c r="E15" s="103">
        <v>0</v>
      </c>
      <c r="F15" s="103">
        <v>0</v>
      </c>
      <c r="G15" s="103">
        <v>0</v>
      </c>
      <c r="H15" s="103">
        <f>+G15</f>
        <v>0</v>
      </c>
      <c r="I15" s="103">
        <f>G15-D15</f>
        <v>0</v>
      </c>
    </row>
    <row r="16" spans="1:9">
      <c r="A16" s="302" t="s">
        <v>236</v>
      </c>
      <c r="B16" s="303"/>
      <c r="C16" s="304"/>
      <c r="D16" s="104">
        <v>0</v>
      </c>
      <c r="E16" s="104">
        <v>8087.17</v>
      </c>
      <c r="F16" s="104">
        <f>E16+D16</f>
        <v>8087.17</v>
      </c>
      <c r="G16" s="104">
        <f>F16</f>
        <v>8087.17</v>
      </c>
      <c r="H16" s="104">
        <f>G16</f>
        <v>8087.17</v>
      </c>
      <c r="I16" s="103">
        <f>G16-D16</f>
        <v>8087.17</v>
      </c>
    </row>
    <row r="17" spans="1:9">
      <c r="A17" s="302" t="s">
        <v>237</v>
      </c>
      <c r="B17" s="303"/>
      <c r="C17" s="304"/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</row>
    <row r="18" spans="1:9">
      <c r="A18" s="17" t="s">
        <v>238</v>
      </c>
      <c r="B18" s="29"/>
      <c r="C18" s="30"/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</row>
    <row r="19" spans="1:9" ht="14.45" customHeight="1">
      <c r="A19" s="23"/>
      <c r="B19" s="295" t="s">
        <v>239</v>
      </c>
      <c r="C19" s="296"/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</row>
    <row r="20" spans="1:9">
      <c r="A20" s="23"/>
      <c r="B20" s="295" t="s">
        <v>240</v>
      </c>
      <c r="C20" s="296"/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</row>
    <row r="21" spans="1:9">
      <c r="A21" s="23"/>
      <c r="B21" s="295" t="s">
        <v>241</v>
      </c>
      <c r="C21" s="296"/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</row>
    <row r="22" spans="1:9">
      <c r="A22" s="23"/>
      <c r="B22" s="295" t="s">
        <v>242</v>
      </c>
      <c r="C22" s="296"/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</row>
    <row r="23" spans="1:9">
      <c r="A23" s="23"/>
      <c r="B23" s="295" t="s">
        <v>243</v>
      </c>
      <c r="C23" s="296"/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</row>
    <row r="24" spans="1:9">
      <c r="A24" s="23"/>
      <c r="B24" s="295" t="s">
        <v>244</v>
      </c>
      <c r="C24" s="296"/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</row>
    <row r="25" spans="1:9">
      <c r="A25" s="23"/>
      <c r="B25" s="295" t="s">
        <v>245</v>
      </c>
      <c r="C25" s="296"/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</row>
    <row r="26" spans="1:9">
      <c r="A26" s="23"/>
      <c r="B26" s="295" t="s">
        <v>246</v>
      </c>
      <c r="C26" s="296"/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</row>
    <row r="27" spans="1:9">
      <c r="A27" s="23"/>
      <c r="B27" s="295" t="s">
        <v>247</v>
      </c>
      <c r="C27" s="296"/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</row>
    <row r="28" spans="1:9">
      <c r="A28" s="23"/>
      <c r="B28" s="295" t="s">
        <v>248</v>
      </c>
      <c r="C28" s="296"/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</row>
    <row r="29" spans="1:9">
      <c r="A29" s="23"/>
      <c r="B29" s="295" t="s">
        <v>249</v>
      </c>
      <c r="C29" s="296"/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</row>
    <row r="30" spans="1:9">
      <c r="A30" s="294" t="s">
        <v>250</v>
      </c>
      <c r="B30" s="295"/>
      <c r="C30" s="296"/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</row>
    <row r="31" spans="1:9">
      <c r="A31" s="23"/>
      <c r="B31" s="295" t="s">
        <v>251</v>
      </c>
      <c r="C31" s="296"/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</row>
    <row r="32" spans="1:9">
      <c r="A32" s="23"/>
      <c r="B32" s="295" t="s">
        <v>252</v>
      </c>
      <c r="C32" s="296"/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</row>
    <row r="33" spans="1:11">
      <c r="A33" s="23"/>
      <c r="B33" s="295" t="s">
        <v>253</v>
      </c>
      <c r="C33" s="296"/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1:11">
      <c r="A34" s="23"/>
      <c r="B34" s="295" t="s">
        <v>254</v>
      </c>
      <c r="C34" s="296"/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  <c r="K34"/>
    </row>
    <row r="35" spans="1:11">
      <c r="A35" s="23"/>
      <c r="B35" s="295" t="s">
        <v>255</v>
      </c>
      <c r="C35" s="296"/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K35"/>
    </row>
    <row r="36" spans="1:11">
      <c r="A36" s="294" t="s">
        <v>256</v>
      </c>
      <c r="B36" s="295"/>
      <c r="C36" s="296"/>
      <c r="D36" s="104">
        <v>408425123</v>
      </c>
      <c r="E36" s="104">
        <v>6451329</v>
      </c>
      <c r="F36" s="104">
        <f>+D36+E36</f>
        <v>414876452</v>
      </c>
      <c r="G36" s="104">
        <v>206163698</v>
      </c>
      <c r="H36" s="104">
        <f>G36</f>
        <v>206163698</v>
      </c>
      <c r="I36" s="103">
        <f>G36-D36</f>
        <v>-202261425</v>
      </c>
      <c r="J36" s="208"/>
      <c r="K36"/>
    </row>
    <row r="37" spans="1:11">
      <c r="A37" s="294" t="s">
        <v>257</v>
      </c>
      <c r="B37" s="295"/>
      <c r="C37" s="296"/>
      <c r="D37" s="13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11">
      <c r="A38" s="23"/>
      <c r="B38" s="295" t="s">
        <v>258</v>
      </c>
      <c r="C38" s="296"/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11">
      <c r="A39" s="294" t="s">
        <v>259</v>
      </c>
      <c r="B39" s="295"/>
      <c r="C39" s="296"/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</row>
    <row r="40" spans="1:11">
      <c r="A40" s="23"/>
      <c r="B40" s="295" t="s">
        <v>260</v>
      </c>
      <c r="C40" s="296"/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11">
      <c r="A41" s="23"/>
      <c r="B41" s="295" t="s">
        <v>261</v>
      </c>
      <c r="C41" s="296"/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11">
      <c r="A42" s="24"/>
      <c r="B42" s="25"/>
      <c r="C42" s="26"/>
      <c r="D42" s="103"/>
      <c r="E42" s="103"/>
      <c r="F42" s="103"/>
      <c r="G42" s="103"/>
      <c r="H42" s="103"/>
      <c r="I42" s="103"/>
    </row>
    <row r="43" spans="1:11">
      <c r="A43" s="19" t="s">
        <v>262</v>
      </c>
      <c r="B43" s="31"/>
      <c r="C43" s="32"/>
      <c r="D43" s="314">
        <f>SUM(D39,D36,D30,D17,D10:D16)</f>
        <v>408425123</v>
      </c>
      <c r="E43" s="314">
        <f>SUM(E38:E39,E36,E30,E17,E10:E16)</f>
        <v>6494258.1699999999</v>
      </c>
      <c r="F43" s="312">
        <f>SUM(F38:F39,F36,F30,F17,F10:F16)</f>
        <v>414919381.17000002</v>
      </c>
      <c r="G43" s="313">
        <f>SUM(G38:G39,G36,G30,G17,G10:G16)</f>
        <v>206206627.16999999</v>
      </c>
      <c r="H43" s="313">
        <f>SUM(H38:H39,H36,H30,H17,H10:H16)</f>
        <v>206206627.16999999</v>
      </c>
      <c r="I43" s="313">
        <f>SUM(I38:I39,I36,I30,I17,I10:I16)</f>
        <v>-202218495.83000001</v>
      </c>
    </row>
    <row r="44" spans="1:11">
      <c r="A44" s="19" t="s">
        <v>263</v>
      </c>
      <c r="B44" s="31"/>
      <c r="C44" s="32"/>
      <c r="D44" s="314"/>
      <c r="E44" s="314"/>
      <c r="F44" s="312"/>
      <c r="G44" s="313"/>
      <c r="H44" s="313"/>
      <c r="I44" s="313"/>
    </row>
    <row r="45" spans="1:11">
      <c r="A45" s="297" t="s">
        <v>264</v>
      </c>
      <c r="B45" s="298"/>
      <c r="C45" s="299"/>
      <c r="D45" s="136"/>
      <c r="E45" s="136"/>
      <c r="F45" s="136"/>
      <c r="G45" s="136"/>
      <c r="H45" s="136"/>
      <c r="I45" s="136"/>
    </row>
    <row r="46" spans="1:11">
      <c r="A46" s="24"/>
      <c r="B46" s="25"/>
      <c r="C46" s="26"/>
      <c r="D46" s="103"/>
      <c r="E46" s="103"/>
      <c r="F46" s="103"/>
      <c r="G46" s="103"/>
      <c r="H46" s="103"/>
      <c r="I46" s="103"/>
    </row>
    <row r="47" spans="1:11">
      <c r="A47" s="297" t="s">
        <v>265</v>
      </c>
      <c r="B47" s="298"/>
      <c r="C47" s="299"/>
      <c r="D47" s="103"/>
      <c r="E47" s="103"/>
      <c r="F47" s="103"/>
      <c r="G47" s="103"/>
      <c r="H47" s="103"/>
      <c r="I47" s="103"/>
    </row>
    <row r="48" spans="1:11">
      <c r="A48" s="270" t="s">
        <v>266</v>
      </c>
      <c r="B48" s="292"/>
      <c r="C48" s="293"/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</row>
    <row r="49" spans="1:9">
      <c r="A49" s="302" t="s">
        <v>267</v>
      </c>
      <c r="B49" s="303"/>
      <c r="C49" s="304"/>
      <c r="D49" s="103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</row>
    <row r="50" spans="1:9">
      <c r="A50" s="302" t="s">
        <v>268</v>
      </c>
      <c r="B50" s="303"/>
      <c r="C50" s="304"/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</row>
    <row r="51" spans="1:9">
      <c r="A51" s="302" t="s">
        <v>269</v>
      </c>
      <c r="B51" s="303"/>
      <c r="C51" s="304"/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</row>
    <row r="52" spans="1:9">
      <c r="A52" s="302" t="s">
        <v>270</v>
      </c>
      <c r="B52" s="303"/>
      <c r="C52" s="304"/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</row>
    <row r="53" spans="1:9">
      <c r="A53" s="302" t="s">
        <v>271</v>
      </c>
      <c r="B53" s="303"/>
      <c r="C53" s="304"/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</row>
    <row r="54" spans="1:9">
      <c r="A54" s="302" t="s">
        <v>272</v>
      </c>
      <c r="B54" s="303"/>
      <c r="C54" s="304"/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</row>
    <row r="55" spans="1:9">
      <c r="A55" s="302" t="s">
        <v>273</v>
      </c>
      <c r="B55" s="303"/>
      <c r="C55" s="304"/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</row>
    <row r="56" spans="1:9">
      <c r="A56" s="302" t="s">
        <v>274</v>
      </c>
      <c r="B56" s="303"/>
      <c r="C56" s="305"/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</row>
    <row r="57" spans="1:9">
      <c r="A57" s="270" t="s">
        <v>275</v>
      </c>
      <c r="B57" s="292"/>
      <c r="C57" s="293"/>
      <c r="D57" s="133">
        <v>0</v>
      </c>
      <c r="E57" s="133">
        <v>0</v>
      </c>
      <c r="F57" s="133">
        <v>0</v>
      </c>
      <c r="G57" s="133">
        <v>0</v>
      </c>
      <c r="H57" s="133">
        <v>0</v>
      </c>
      <c r="I57" s="133">
        <v>0</v>
      </c>
    </row>
    <row r="58" spans="1:9">
      <c r="A58" s="294" t="s">
        <v>276</v>
      </c>
      <c r="B58" s="295"/>
      <c r="C58" s="296"/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</row>
    <row r="59" spans="1:9">
      <c r="A59" s="294" t="s">
        <v>277</v>
      </c>
      <c r="B59" s="295"/>
      <c r="C59" s="296"/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</row>
    <row r="60" spans="1:9">
      <c r="A60" s="294" t="s">
        <v>278</v>
      </c>
      <c r="B60" s="295"/>
      <c r="C60" s="296"/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</row>
    <row r="61" spans="1:9">
      <c r="A61" s="294" t="s">
        <v>279</v>
      </c>
      <c r="B61" s="295"/>
      <c r="C61" s="296"/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</row>
    <row r="62" spans="1:9">
      <c r="A62" s="270" t="s">
        <v>280</v>
      </c>
      <c r="B62" s="292"/>
      <c r="C62" s="293"/>
      <c r="D62" s="133">
        <v>0</v>
      </c>
      <c r="E62" s="133">
        <v>0</v>
      </c>
      <c r="F62" s="133">
        <v>0</v>
      </c>
      <c r="G62" s="133">
        <v>0</v>
      </c>
      <c r="H62" s="133">
        <v>0</v>
      </c>
      <c r="I62" s="133">
        <v>0</v>
      </c>
    </row>
    <row r="63" spans="1:9">
      <c r="A63" s="294" t="s">
        <v>281</v>
      </c>
      <c r="B63" s="295"/>
      <c r="C63" s="296"/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>
      <c r="A64" s="294" t="s">
        <v>282</v>
      </c>
      <c r="B64" s="295"/>
      <c r="C64" s="296"/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>
      <c r="A65" s="270" t="s">
        <v>283</v>
      </c>
      <c r="B65" s="292"/>
      <c r="C65" s="293"/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>
      <c r="A66" s="270" t="s">
        <v>284</v>
      </c>
      <c r="B66" s="292"/>
      <c r="C66" s="293"/>
      <c r="D66" s="133">
        <v>0</v>
      </c>
      <c r="E66" s="133">
        <v>0</v>
      </c>
      <c r="F66" s="133">
        <v>0</v>
      </c>
      <c r="G66" s="133">
        <v>0</v>
      </c>
      <c r="H66" s="133">
        <v>0</v>
      </c>
      <c r="I66" s="133">
        <v>0</v>
      </c>
    </row>
    <row r="67" spans="1:9">
      <c r="A67" s="24"/>
      <c r="B67" s="300"/>
      <c r="C67" s="301"/>
      <c r="D67" s="103"/>
      <c r="E67" s="103"/>
      <c r="F67" s="103"/>
      <c r="G67" s="103"/>
      <c r="H67" s="103"/>
      <c r="I67" s="103"/>
    </row>
    <row r="68" spans="1:9">
      <c r="A68" s="297" t="s">
        <v>285</v>
      </c>
      <c r="B68" s="298"/>
      <c r="C68" s="299"/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</row>
    <row r="69" spans="1:9">
      <c r="A69" s="24"/>
      <c r="B69" s="300"/>
      <c r="C69" s="301"/>
      <c r="D69" s="103"/>
      <c r="E69" s="103"/>
      <c r="F69" s="103"/>
      <c r="G69" s="103"/>
      <c r="H69" s="103"/>
      <c r="I69" s="103"/>
    </row>
    <row r="70" spans="1:9">
      <c r="A70" s="297" t="s">
        <v>286</v>
      </c>
      <c r="B70" s="298"/>
      <c r="C70" s="299"/>
      <c r="D70" s="137">
        <f t="shared" ref="D70" si="0">D71</f>
        <v>0</v>
      </c>
      <c r="E70" s="137">
        <f>E71</f>
        <v>0</v>
      </c>
      <c r="F70" s="137">
        <f t="shared" ref="F70:I70" si="1">F71</f>
        <v>0</v>
      </c>
      <c r="G70" s="137">
        <f t="shared" si="1"/>
        <v>0</v>
      </c>
      <c r="H70" s="137">
        <f t="shared" si="1"/>
        <v>0</v>
      </c>
      <c r="I70" s="137">
        <f t="shared" si="1"/>
        <v>0</v>
      </c>
    </row>
    <row r="71" spans="1:9">
      <c r="A71" s="270" t="s">
        <v>287</v>
      </c>
      <c r="B71" s="292"/>
      <c r="C71" s="293"/>
      <c r="D71" s="103">
        <v>0</v>
      </c>
      <c r="E71" s="104">
        <v>0</v>
      </c>
      <c r="F71" s="104">
        <f>E70</f>
        <v>0</v>
      </c>
      <c r="G71" s="103">
        <v>0</v>
      </c>
      <c r="H71" s="103">
        <v>0</v>
      </c>
      <c r="I71" s="103">
        <v>0</v>
      </c>
    </row>
    <row r="72" spans="1:9">
      <c r="A72" s="24"/>
      <c r="B72" s="300"/>
      <c r="C72" s="301"/>
      <c r="D72" s="103"/>
      <c r="E72" s="103"/>
      <c r="F72" s="103"/>
      <c r="G72" s="103"/>
      <c r="H72" s="105"/>
      <c r="I72" s="103"/>
    </row>
    <row r="73" spans="1:9">
      <c r="A73" s="297" t="s">
        <v>288</v>
      </c>
      <c r="B73" s="298"/>
      <c r="C73" s="299"/>
      <c r="D73" s="116">
        <f t="shared" ref="D73:H73" si="2">SUM(D70+D68+D43)</f>
        <v>408425123</v>
      </c>
      <c r="E73" s="116">
        <f t="shared" si="2"/>
        <v>6494258.1699999999</v>
      </c>
      <c r="F73" s="106">
        <f t="shared" si="2"/>
        <v>414919381.17000002</v>
      </c>
      <c r="G73" s="106">
        <f t="shared" si="2"/>
        <v>206206627.16999999</v>
      </c>
      <c r="H73" s="106">
        <f t="shared" si="2"/>
        <v>206206627.16999999</v>
      </c>
      <c r="I73" s="106">
        <f>SUM(I70+I68+I43)</f>
        <v>-202218495.83000001</v>
      </c>
    </row>
    <row r="74" spans="1:9">
      <c r="A74" s="24"/>
      <c r="B74" s="300"/>
      <c r="C74" s="301"/>
      <c r="D74" s="103"/>
      <c r="E74" s="103"/>
      <c r="F74" s="103"/>
      <c r="G74" s="103"/>
      <c r="H74" s="103"/>
      <c r="I74" s="103"/>
    </row>
    <row r="75" spans="1:9">
      <c r="A75" s="24"/>
      <c r="B75" s="25"/>
      <c r="C75" s="26"/>
      <c r="D75" s="103"/>
      <c r="E75" s="103"/>
      <c r="F75" s="103"/>
      <c r="G75" s="103"/>
      <c r="H75" s="103"/>
      <c r="I75" s="103"/>
    </row>
    <row r="76" spans="1:9">
      <c r="A76" s="268" t="s">
        <v>289</v>
      </c>
      <c r="B76" s="310"/>
      <c r="C76" s="311"/>
      <c r="D76" s="103"/>
      <c r="E76" s="103"/>
      <c r="F76" s="103"/>
      <c r="G76" s="103"/>
      <c r="H76" s="103"/>
      <c r="I76" s="103"/>
    </row>
    <row r="77" spans="1:9" ht="21.75" customHeight="1">
      <c r="A77" s="230" t="s">
        <v>290</v>
      </c>
      <c r="B77" s="308"/>
      <c r="C77" s="309"/>
      <c r="D77" s="103">
        <v>0</v>
      </c>
      <c r="E77" s="137">
        <v>0</v>
      </c>
      <c r="F77" s="137">
        <v>0</v>
      </c>
      <c r="G77" s="103">
        <v>0</v>
      </c>
      <c r="H77" s="103">
        <v>0</v>
      </c>
      <c r="I77" s="103">
        <v>0</v>
      </c>
    </row>
    <row r="78" spans="1:9" ht="22.5" customHeight="1">
      <c r="A78" s="230" t="s">
        <v>291</v>
      </c>
      <c r="B78" s="308"/>
      <c r="C78" s="309"/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1:9">
      <c r="A79" s="297" t="s">
        <v>292</v>
      </c>
      <c r="B79" s="298"/>
      <c r="C79" s="299"/>
      <c r="D79" s="103">
        <f t="shared" ref="D79:I79" si="3">D77+D78</f>
        <v>0</v>
      </c>
      <c r="E79" s="104">
        <f>E77+E78</f>
        <v>0</v>
      </c>
      <c r="F79" s="104">
        <f>F77+F78</f>
        <v>0</v>
      </c>
      <c r="G79" s="103">
        <f t="shared" si="3"/>
        <v>0</v>
      </c>
      <c r="H79" s="103">
        <f t="shared" si="3"/>
        <v>0</v>
      </c>
      <c r="I79" s="103">
        <f t="shared" si="3"/>
        <v>0</v>
      </c>
    </row>
    <row r="80" spans="1:9" ht="15.75" thickBot="1">
      <c r="A80" s="28"/>
      <c r="B80" s="306"/>
      <c r="C80" s="307"/>
      <c r="D80" s="138"/>
      <c r="E80" s="138"/>
      <c r="F80" s="138"/>
      <c r="G80" s="138"/>
      <c r="H80" s="138"/>
      <c r="I80" s="138"/>
    </row>
    <row r="98" spans="3:8">
      <c r="C98" s="65"/>
      <c r="D98" s="134"/>
      <c r="E98" s="134"/>
      <c r="F98" s="134"/>
      <c r="G98" s="134"/>
      <c r="H98" s="134"/>
    </row>
    <row r="99" spans="3:8">
      <c r="C99" s="65"/>
      <c r="D99" s="134"/>
      <c r="E99" s="134"/>
      <c r="F99" s="134"/>
      <c r="G99" s="134"/>
      <c r="H99" s="134"/>
    </row>
    <row r="100" spans="3:8">
      <c r="C100" s="63" t="s">
        <v>499</v>
      </c>
      <c r="D100" s="134"/>
      <c r="E100" s="134"/>
      <c r="F100" s="286" t="s">
        <v>520</v>
      </c>
      <c r="G100" s="286"/>
      <c r="H100" s="286"/>
    </row>
    <row r="101" spans="3:8">
      <c r="C101" s="67" t="s">
        <v>439</v>
      </c>
      <c r="D101" s="134"/>
      <c r="E101" s="134"/>
      <c r="F101" s="287" t="s">
        <v>440</v>
      </c>
      <c r="G101" s="287"/>
      <c r="H101" s="287"/>
    </row>
    <row r="102" spans="3:8">
      <c r="C102" s="65"/>
      <c r="D102" s="134"/>
      <c r="E102" s="134"/>
      <c r="F102" s="134"/>
      <c r="G102" s="134"/>
      <c r="H102" s="134"/>
    </row>
    <row r="103" spans="3:8">
      <c r="C103" s="65"/>
      <c r="D103" s="134"/>
      <c r="E103" s="134"/>
      <c r="F103" s="134"/>
      <c r="G103" s="134"/>
      <c r="H103" s="134"/>
    </row>
  </sheetData>
  <mergeCells count="89">
    <mergeCell ref="F100:H100"/>
    <mergeCell ref="F101:H101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A13:C13"/>
    <mergeCell ref="E6:E7"/>
    <mergeCell ref="A14:C14"/>
    <mergeCell ref="A15:C15"/>
    <mergeCell ref="A16:C16"/>
    <mergeCell ref="A8:C8"/>
    <mergeCell ref="A9:C9"/>
    <mergeCell ref="A10:C10"/>
    <mergeCell ref="A11:C11"/>
    <mergeCell ref="A12:C12"/>
    <mergeCell ref="B41:C41"/>
    <mergeCell ref="A17:C17"/>
    <mergeCell ref="B29:C29"/>
    <mergeCell ref="B19:C19"/>
    <mergeCell ref="B20:C20"/>
    <mergeCell ref="B21:C21"/>
    <mergeCell ref="B22:C22"/>
    <mergeCell ref="B23:C23"/>
    <mergeCell ref="B24:C24"/>
    <mergeCell ref="F43:F44"/>
    <mergeCell ref="G43:G44"/>
    <mergeCell ref="H43:H44"/>
    <mergeCell ref="I43:I44"/>
    <mergeCell ref="D43:D44"/>
    <mergeCell ref="E43:E44"/>
    <mergeCell ref="B80:C80"/>
    <mergeCell ref="A78:C78"/>
    <mergeCell ref="A79:C79"/>
    <mergeCell ref="A68:C68"/>
    <mergeCell ref="B69:C69"/>
    <mergeCell ref="A70:C70"/>
    <mergeCell ref="B72:C72"/>
    <mergeCell ref="A73:C73"/>
    <mergeCell ref="B74:C74"/>
    <mergeCell ref="A77:C77"/>
    <mergeCell ref="A76:C76"/>
    <mergeCell ref="A71:C71"/>
    <mergeCell ref="B67:C67"/>
    <mergeCell ref="A48:C48"/>
    <mergeCell ref="A49:C49"/>
    <mergeCell ref="A50:C50"/>
    <mergeCell ref="A47:C47"/>
    <mergeCell ref="A56:C56"/>
    <mergeCell ref="A51:C51"/>
    <mergeCell ref="A52:C52"/>
    <mergeCell ref="A53:C53"/>
    <mergeCell ref="A54:C54"/>
    <mergeCell ref="A55:C55"/>
    <mergeCell ref="A57:C57"/>
    <mergeCell ref="A58:C58"/>
    <mergeCell ref="A59:C59"/>
    <mergeCell ref="A60:C60"/>
    <mergeCell ref="A61:C61"/>
    <mergeCell ref="A45:C45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A37:C37"/>
    <mergeCell ref="A36:C36"/>
    <mergeCell ref="A30:C30"/>
    <mergeCell ref="B38:C38"/>
    <mergeCell ref="A39:C39"/>
    <mergeCell ref="B40:C40"/>
    <mergeCell ref="A62:C62"/>
    <mergeCell ref="A63:C63"/>
    <mergeCell ref="A64:C64"/>
    <mergeCell ref="A65:C65"/>
    <mergeCell ref="A66:C66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J182"/>
  <sheetViews>
    <sheetView topLeftCell="A142" zoomScale="115" zoomScaleNormal="115" zoomScaleSheetLayoutView="85" workbookViewId="0">
      <selection activeCell="F159" sqref="F159"/>
    </sheetView>
  </sheetViews>
  <sheetFormatPr baseColWidth="10" defaultRowHeight="15"/>
  <cols>
    <col min="2" max="2" width="41.5703125" customWidth="1"/>
    <col min="3" max="3" width="15.140625" style="48" customWidth="1"/>
    <col min="4" max="4" width="12.140625" customWidth="1"/>
    <col min="5" max="5" width="15.140625" style="48" customWidth="1"/>
    <col min="6" max="7" width="14.140625" bestFit="1" customWidth="1"/>
    <col min="8" max="8" width="15.140625" bestFit="1" customWidth="1"/>
    <col min="10" max="10" width="12.140625" bestFit="1" customWidth="1"/>
  </cols>
  <sheetData>
    <row r="1" spans="1:10">
      <c r="A1" s="319" t="s">
        <v>437</v>
      </c>
      <c r="B1" s="320"/>
      <c r="C1" s="320"/>
      <c r="D1" s="320"/>
      <c r="E1" s="320"/>
      <c r="F1" s="320"/>
      <c r="G1" s="320"/>
      <c r="H1" s="341"/>
    </row>
    <row r="2" spans="1:10">
      <c r="A2" s="250" t="s">
        <v>445</v>
      </c>
      <c r="B2" s="251"/>
      <c r="C2" s="251"/>
      <c r="D2" s="251"/>
      <c r="E2" s="251"/>
      <c r="F2" s="251"/>
      <c r="G2" s="251"/>
      <c r="H2" s="342"/>
    </row>
    <row r="3" spans="1:10">
      <c r="A3" s="250" t="s">
        <v>293</v>
      </c>
      <c r="B3" s="251"/>
      <c r="C3" s="251"/>
      <c r="D3" s="251"/>
      <c r="E3" s="251"/>
      <c r="F3" s="251"/>
      <c r="G3" s="251"/>
      <c r="H3" s="342"/>
    </row>
    <row r="4" spans="1:10">
      <c r="A4" s="250" t="str">
        <f>BP!A3</f>
        <v>Del 1 de Enero al 31 de Marzo de 2026 (b)</v>
      </c>
      <c r="B4" s="251"/>
      <c r="C4" s="251"/>
      <c r="D4" s="251"/>
      <c r="E4" s="251"/>
      <c r="F4" s="251"/>
      <c r="G4" s="251"/>
      <c r="H4" s="342"/>
    </row>
    <row r="5" spans="1:10" ht="15.75" thickBot="1">
      <c r="A5" s="252" t="s">
        <v>0</v>
      </c>
      <c r="B5" s="253"/>
      <c r="C5" s="253"/>
      <c r="D5" s="253"/>
      <c r="E5" s="253"/>
      <c r="F5" s="253"/>
      <c r="G5" s="253"/>
      <c r="H5" s="343"/>
    </row>
    <row r="6" spans="1:10" ht="15.75" thickBot="1">
      <c r="A6" s="319" t="s">
        <v>1</v>
      </c>
      <c r="B6" s="321"/>
      <c r="C6" s="237" t="s">
        <v>294</v>
      </c>
      <c r="D6" s="238"/>
      <c r="E6" s="238"/>
      <c r="F6" s="238"/>
      <c r="G6" s="239"/>
      <c r="H6" s="232" t="s">
        <v>295</v>
      </c>
    </row>
    <row r="7" spans="1:10" ht="34.5" thickBot="1">
      <c r="A7" s="252"/>
      <c r="B7" s="323"/>
      <c r="C7" s="174" t="s">
        <v>182</v>
      </c>
      <c r="D7" s="175" t="s">
        <v>296</v>
      </c>
      <c r="E7" s="176" t="s">
        <v>297</v>
      </c>
      <c r="F7" s="177" t="s">
        <v>183</v>
      </c>
      <c r="G7" s="178" t="s">
        <v>185</v>
      </c>
      <c r="H7" s="234"/>
    </row>
    <row r="8" spans="1:10" ht="15.75" thickBot="1">
      <c r="A8" s="331" t="s">
        <v>298</v>
      </c>
      <c r="B8" s="332"/>
      <c r="C8" s="108">
        <f>SUM(C9,C17,C27,C37,C47,C57,C61,C70,C74,)</f>
        <v>408425123</v>
      </c>
      <c r="D8" s="209">
        <f t="shared" ref="D8:H8" si="0">SUM(D9,D17,D27,D37,D47,D57,D61,D70,D74,)</f>
        <v>6494258</v>
      </c>
      <c r="E8" s="209">
        <f t="shared" si="0"/>
        <v>414919381</v>
      </c>
      <c r="F8" s="209">
        <f>SUM(F9,F17,F27,F37,F47,F57,F61,F70,F74,)</f>
        <v>154134852</v>
      </c>
      <c r="G8" s="209">
        <f t="shared" si="0"/>
        <v>153011129</v>
      </c>
      <c r="H8" s="213">
        <f t="shared" si="0"/>
        <v>260784529</v>
      </c>
      <c r="J8" s="109"/>
    </row>
    <row r="9" spans="1:10" s="49" customFormat="1">
      <c r="A9" s="268" t="s">
        <v>299</v>
      </c>
      <c r="B9" s="310"/>
      <c r="C9" s="108">
        <f>SUM(C10:C16)</f>
        <v>170756719</v>
      </c>
      <c r="D9" s="209">
        <f>SUM(D10:D16)</f>
        <v>-108778</v>
      </c>
      <c r="E9" s="209">
        <f>+C9+D9</f>
        <v>170647941</v>
      </c>
      <c r="F9" s="209">
        <f>SUM(F10:F16)</f>
        <v>35553160</v>
      </c>
      <c r="G9" s="209">
        <f>SUM(G10:G16)</f>
        <v>34500103</v>
      </c>
      <c r="H9" s="209">
        <f>+E9-F9</f>
        <v>135094781</v>
      </c>
    </row>
    <row r="10" spans="1:10">
      <c r="A10" s="294" t="s">
        <v>300</v>
      </c>
      <c r="B10" s="295"/>
      <c r="C10" s="183">
        <v>118894140</v>
      </c>
      <c r="D10" s="183">
        <v>-887714</v>
      </c>
      <c r="E10" s="183">
        <f t="shared" ref="E10:E73" si="1">+C10+D10</f>
        <v>118006426</v>
      </c>
      <c r="F10" s="183">
        <v>28072633</v>
      </c>
      <c r="G10" s="183">
        <v>28072633</v>
      </c>
      <c r="H10" s="183">
        <f>+E10-F10</f>
        <v>89933793</v>
      </c>
      <c r="J10" s="49"/>
    </row>
    <row r="11" spans="1:10">
      <c r="A11" s="294" t="s">
        <v>301</v>
      </c>
      <c r="B11" s="295"/>
      <c r="C11" s="183">
        <v>0</v>
      </c>
      <c r="D11" s="183">
        <v>0</v>
      </c>
      <c r="E11" s="183">
        <f>+C11+D11</f>
        <v>0</v>
      </c>
      <c r="F11" s="183">
        <v>0</v>
      </c>
      <c r="G11" s="183">
        <v>0</v>
      </c>
      <c r="H11" s="183">
        <f t="shared" ref="H11" si="2">+E11-F11</f>
        <v>0</v>
      </c>
    </row>
    <row r="12" spans="1:10">
      <c r="A12" s="294" t="s">
        <v>302</v>
      </c>
      <c r="B12" s="295"/>
      <c r="C12" s="183">
        <v>19116352</v>
      </c>
      <c r="D12" s="183">
        <v>179109</v>
      </c>
      <c r="E12" s="183">
        <f t="shared" si="1"/>
        <v>19295461</v>
      </c>
      <c r="F12" s="183">
        <v>842100</v>
      </c>
      <c r="G12" s="183">
        <v>842100</v>
      </c>
      <c r="H12" s="183">
        <f>+E12-F12</f>
        <v>18453361</v>
      </c>
    </row>
    <row r="13" spans="1:10">
      <c r="A13" s="294" t="s">
        <v>303</v>
      </c>
      <c r="B13" s="295"/>
      <c r="C13" s="183">
        <v>695500</v>
      </c>
      <c r="D13" s="183">
        <v>0</v>
      </c>
      <c r="E13" s="183">
        <f t="shared" si="1"/>
        <v>695500</v>
      </c>
      <c r="F13" s="183">
        <v>0</v>
      </c>
      <c r="G13" s="183">
        <v>0</v>
      </c>
      <c r="H13" s="183">
        <f>+E13-F13</f>
        <v>695500</v>
      </c>
    </row>
    <row r="14" spans="1:10">
      <c r="A14" s="294" t="s">
        <v>304</v>
      </c>
      <c r="B14" s="295"/>
      <c r="C14" s="183">
        <v>31845983</v>
      </c>
      <c r="D14" s="183">
        <v>608993</v>
      </c>
      <c r="E14" s="183">
        <f t="shared" si="1"/>
        <v>32454976</v>
      </c>
      <c r="F14" s="183">
        <v>6638427</v>
      </c>
      <c r="G14" s="183">
        <v>5585370</v>
      </c>
      <c r="H14" s="183">
        <f>+E14-F14</f>
        <v>25816549</v>
      </c>
    </row>
    <row r="15" spans="1:10">
      <c r="A15" s="294" t="s">
        <v>305</v>
      </c>
      <c r="B15" s="295"/>
      <c r="C15" s="183">
        <v>110000</v>
      </c>
      <c r="D15" s="183">
        <v>-9166</v>
      </c>
      <c r="E15" s="183">
        <f t="shared" si="1"/>
        <v>100834</v>
      </c>
      <c r="F15" s="183">
        <v>0</v>
      </c>
      <c r="G15" s="183">
        <v>0</v>
      </c>
      <c r="H15" s="183">
        <f t="shared" ref="H15" si="3">+E15-F15</f>
        <v>100834</v>
      </c>
    </row>
    <row r="16" spans="1:10">
      <c r="A16" s="294" t="s">
        <v>306</v>
      </c>
      <c r="B16" s="295"/>
      <c r="C16" s="183">
        <v>94744</v>
      </c>
      <c r="D16" s="183">
        <v>0</v>
      </c>
      <c r="E16" s="183">
        <f t="shared" si="1"/>
        <v>94744</v>
      </c>
      <c r="F16" s="183">
        <v>0</v>
      </c>
      <c r="G16" s="183">
        <v>0</v>
      </c>
      <c r="H16" s="183">
        <f>+E16-F16</f>
        <v>94744</v>
      </c>
    </row>
    <row r="17" spans="1:8" s="49" customFormat="1">
      <c r="A17" s="268" t="s">
        <v>307</v>
      </c>
      <c r="B17" s="310"/>
      <c r="C17" s="182">
        <f>SUM(C18:C26)</f>
        <v>31486373</v>
      </c>
      <c r="D17" s="182">
        <f>SUM(D18:D26)</f>
        <v>-3965696</v>
      </c>
      <c r="E17" s="182">
        <f t="shared" si="1"/>
        <v>27520677</v>
      </c>
      <c r="F17" s="182">
        <f>SUM(F18:F26)</f>
        <v>4014663</v>
      </c>
      <c r="G17" s="182">
        <f>SUM(G18:G26)</f>
        <v>4014627</v>
      </c>
      <c r="H17" s="182">
        <f>+E17-F17</f>
        <v>23506014</v>
      </c>
    </row>
    <row r="18" spans="1:8">
      <c r="A18" s="294" t="s">
        <v>308</v>
      </c>
      <c r="B18" s="295"/>
      <c r="C18" s="183">
        <v>18304908</v>
      </c>
      <c r="D18" s="183">
        <v>-3056522</v>
      </c>
      <c r="E18" s="183">
        <f t="shared" si="1"/>
        <v>15248386</v>
      </c>
      <c r="F18" s="183">
        <v>933480</v>
      </c>
      <c r="G18" s="183">
        <v>933480</v>
      </c>
      <c r="H18" s="183">
        <f t="shared" ref="H18" si="4">+E18-F18</f>
        <v>14314906</v>
      </c>
    </row>
    <row r="19" spans="1:8">
      <c r="A19" s="294" t="s">
        <v>309</v>
      </c>
      <c r="B19" s="295"/>
      <c r="C19" s="183">
        <v>5820132</v>
      </c>
      <c r="D19" s="183">
        <v>-749815</v>
      </c>
      <c r="E19" s="183">
        <f t="shared" si="1"/>
        <v>5070317</v>
      </c>
      <c r="F19" s="183">
        <v>1619082</v>
      </c>
      <c r="G19" s="183">
        <v>1619046</v>
      </c>
      <c r="H19" s="183">
        <f>+E19-F19</f>
        <v>3451235</v>
      </c>
    </row>
    <row r="20" spans="1:8">
      <c r="A20" s="294" t="s">
        <v>310</v>
      </c>
      <c r="B20" s="295"/>
      <c r="C20" s="183">
        <v>0</v>
      </c>
      <c r="D20" s="183">
        <v>0</v>
      </c>
      <c r="E20" s="183">
        <f t="shared" si="1"/>
        <v>0</v>
      </c>
      <c r="F20" s="183">
        <v>0</v>
      </c>
      <c r="G20" s="183">
        <v>0</v>
      </c>
      <c r="H20" s="183">
        <f t="shared" ref="H20" si="5">+E20-F20</f>
        <v>0</v>
      </c>
    </row>
    <row r="21" spans="1:8">
      <c r="A21" s="294" t="s">
        <v>311</v>
      </c>
      <c r="B21" s="295"/>
      <c r="C21" s="183">
        <v>1535708</v>
      </c>
      <c r="D21" s="183">
        <v>-61472</v>
      </c>
      <c r="E21" s="183">
        <f t="shared" si="1"/>
        <v>1474236</v>
      </c>
      <c r="F21" s="183">
        <v>85142</v>
      </c>
      <c r="G21" s="183">
        <v>85142</v>
      </c>
      <c r="H21" s="183">
        <f>+E21-F21</f>
        <v>1389094</v>
      </c>
    </row>
    <row r="22" spans="1:8">
      <c r="A22" s="294" t="s">
        <v>312</v>
      </c>
      <c r="B22" s="295"/>
      <c r="C22" s="183">
        <v>3693234</v>
      </c>
      <c r="D22" s="183">
        <v>-259446</v>
      </c>
      <c r="E22" s="183">
        <f t="shared" si="1"/>
        <v>3433788</v>
      </c>
      <c r="F22" s="183">
        <v>653968</v>
      </c>
      <c r="G22" s="183">
        <v>653968</v>
      </c>
      <c r="H22" s="183">
        <f t="shared" ref="H22" si="6">+E22-F22</f>
        <v>2779820</v>
      </c>
    </row>
    <row r="23" spans="1:8">
      <c r="A23" s="294" t="s">
        <v>313</v>
      </c>
      <c r="B23" s="295"/>
      <c r="C23" s="183">
        <v>755325</v>
      </c>
      <c r="D23" s="183">
        <v>443764</v>
      </c>
      <c r="E23" s="183">
        <f t="shared" si="1"/>
        <v>1199089</v>
      </c>
      <c r="F23" s="183">
        <v>632596</v>
      </c>
      <c r="G23" s="183">
        <v>632596</v>
      </c>
      <c r="H23" s="183">
        <f>+E23-F23</f>
        <v>566493</v>
      </c>
    </row>
    <row r="24" spans="1:8">
      <c r="A24" s="294" t="s">
        <v>314</v>
      </c>
      <c r="B24" s="295"/>
      <c r="C24" s="183">
        <v>112467</v>
      </c>
      <c r="D24" s="183">
        <v>5086</v>
      </c>
      <c r="E24" s="183">
        <f t="shared" si="1"/>
        <v>117553</v>
      </c>
      <c r="F24" s="183">
        <v>5086</v>
      </c>
      <c r="G24" s="183">
        <v>5086</v>
      </c>
      <c r="H24" s="183">
        <f t="shared" ref="H24:H26" si="7">+E24-F24</f>
        <v>112467</v>
      </c>
    </row>
    <row r="25" spans="1:8">
      <c r="A25" s="294" t="s">
        <v>315</v>
      </c>
      <c r="B25" s="295"/>
      <c r="C25" s="183">
        <v>0</v>
      </c>
      <c r="D25" s="183">
        <v>0</v>
      </c>
      <c r="E25" s="183">
        <f t="shared" si="1"/>
        <v>0</v>
      </c>
      <c r="F25" s="183">
        <v>0</v>
      </c>
      <c r="G25" s="183">
        <v>0</v>
      </c>
      <c r="H25" s="183">
        <f t="shared" si="7"/>
        <v>0</v>
      </c>
    </row>
    <row r="26" spans="1:8">
      <c r="A26" s="294" t="s">
        <v>316</v>
      </c>
      <c r="B26" s="295"/>
      <c r="C26" s="183">
        <v>1264599</v>
      </c>
      <c r="D26" s="210">
        <v>-287291</v>
      </c>
      <c r="E26" s="183">
        <f t="shared" si="1"/>
        <v>977308</v>
      </c>
      <c r="F26" s="183">
        <v>85309</v>
      </c>
      <c r="G26" s="183">
        <v>85309</v>
      </c>
      <c r="H26" s="183">
        <f t="shared" si="7"/>
        <v>891999</v>
      </c>
    </row>
    <row r="27" spans="1:8" s="49" customFormat="1">
      <c r="A27" s="268" t="s">
        <v>317</v>
      </c>
      <c r="B27" s="310"/>
      <c r="C27" s="182">
        <f>SUM(C28:C36)</f>
        <v>100850000</v>
      </c>
      <c r="D27" s="182">
        <f>SUM(D28:D36)</f>
        <v>-44020966</v>
      </c>
      <c r="E27" s="182">
        <f t="shared" si="1"/>
        <v>56829034</v>
      </c>
      <c r="F27" s="182">
        <f>SUM(F28:F36)</f>
        <v>5462591</v>
      </c>
      <c r="G27" s="182">
        <f>SUM(G28:G36)</f>
        <v>5391961</v>
      </c>
      <c r="H27" s="182">
        <f>+E27-F27</f>
        <v>51366443</v>
      </c>
    </row>
    <row r="28" spans="1:8">
      <c r="A28" s="294" t="s">
        <v>318</v>
      </c>
      <c r="B28" s="295"/>
      <c r="C28" s="183">
        <v>3050779</v>
      </c>
      <c r="D28" s="210">
        <v>-112044</v>
      </c>
      <c r="E28" s="183">
        <f t="shared" si="1"/>
        <v>2938735</v>
      </c>
      <c r="F28" s="183">
        <v>252007</v>
      </c>
      <c r="G28" s="183">
        <v>252007</v>
      </c>
      <c r="H28" s="183">
        <f>+E28-F28</f>
        <v>2686728</v>
      </c>
    </row>
    <row r="29" spans="1:8">
      <c r="A29" s="294" t="s">
        <v>319</v>
      </c>
      <c r="B29" s="295"/>
      <c r="C29" s="183">
        <v>542696</v>
      </c>
      <c r="D29" s="183">
        <v>-45225</v>
      </c>
      <c r="E29" s="183">
        <f t="shared" si="1"/>
        <v>497471</v>
      </c>
      <c r="F29" s="183">
        <v>0</v>
      </c>
      <c r="G29" s="183">
        <v>0</v>
      </c>
      <c r="H29" s="183">
        <f t="shared" ref="H29:H30" si="8">+E29-F29</f>
        <v>497471</v>
      </c>
    </row>
    <row r="30" spans="1:8">
      <c r="A30" s="294" t="s">
        <v>320</v>
      </c>
      <c r="B30" s="295"/>
      <c r="C30" s="183">
        <v>4570552</v>
      </c>
      <c r="D30" s="183">
        <v>-269484</v>
      </c>
      <c r="E30" s="183">
        <f t="shared" si="1"/>
        <v>4301068</v>
      </c>
      <c r="F30" s="183">
        <v>381498</v>
      </c>
      <c r="G30" s="183">
        <v>381498</v>
      </c>
      <c r="H30" s="183">
        <f t="shared" si="8"/>
        <v>3919570</v>
      </c>
    </row>
    <row r="31" spans="1:8">
      <c r="A31" s="294" t="s">
        <v>321</v>
      </c>
      <c r="B31" s="295"/>
      <c r="C31" s="183">
        <v>237503</v>
      </c>
      <c r="D31" s="183">
        <v>43989</v>
      </c>
      <c r="E31" s="183">
        <f t="shared" si="1"/>
        <v>281492</v>
      </c>
      <c r="F31" s="183">
        <v>63781</v>
      </c>
      <c r="G31" s="183">
        <v>63781</v>
      </c>
      <c r="H31" s="183">
        <f>+E31-F31</f>
        <v>217711</v>
      </c>
    </row>
    <row r="32" spans="1:8">
      <c r="A32" s="294" t="s">
        <v>322</v>
      </c>
      <c r="B32" s="295"/>
      <c r="C32" s="183">
        <v>4607027</v>
      </c>
      <c r="D32" s="183">
        <v>-1463669</v>
      </c>
      <c r="E32" s="183">
        <f t="shared" si="1"/>
        <v>3143358</v>
      </c>
      <c r="F32" s="183">
        <v>162429</v>
      </c>
      <c r="G32" s="183">
        <v>162429</v>
      </c>
      <c r="H32" s="183">
        <f t="shared" ref="H32" si="9">+E32-F32</f>
        <v>2980929</v>
      </c>
    </row>
    <row r="33" spans="1:8">
      <c r="A33" s="294" t="s">
        <v>323</v>
      </c>
      <c r="B33" s="295"/>
      <c r="C33" s="183">
        <v>3095592</v>
      </c>
      <c r="D33" s="183">
        <v>-71651</v>
      </c>
      <c r="E33" s="183">
        <f t="shared" si="1"/>
        <v>3023941</v>
      </c>
      <c r="F33" s="183">
        <v>761110</v>
      </c>
      <c r="G33" s="183">
        <v>761110</v>
      </c>
      <c r="H33" s="183">
        <f>+E33-F33</f>
        <v>2262831</v>
      </c>
    </row>
    <row r="34" spans="1:8">
      <c r="A34" s="294" t="s">
        <v>324</v>
      </c>
      <c r="B34" s="295"/>
      <c r="C34" s="183">
        <v>1054080</v>
      </c>
      <c r="D34" s="183">
        <v>-74972</v>
      </c>
      <c r="E34" s="183">
        <f t="shared" si="1"/>
        <v>979108</v>
      </c>
      <c r="F34" s="183">
        <v>37471</v>
      </c>
      <c r="G34" s="183">
        <v>37471</v>
      </c>
      <c r="H34" s="183">
        <f>+E34-F34</f>
        <v>941637</v>
      </c>
    </row>
    <row r="35" spans="1:8">
      <c r="A35" s="294" t="s">
        <v>325</v>
      </c>
      <c r="B35" s="295"/>
      <c r="C35" s="183">
        <v>984139</v>
      </c>
      <c r="D35" s="183">
        <v>109583</v>
      </c>
      <c r="E35" s="183">
        <f t="shared" si="1"/>
        <v>1093722</v>
      </c>
      <c r="F35" s="183">
        <v>290009</v>
      </c>
      <c r="G35" s="210">
        <v>290009</v>
      </c>
      <c r="H35" s="183">
        <f>+E35-F35</f>
        <v>803713</v>
      </c>
    </row>
    <row r="36" spans="1:8">
      <c r="A36" s="294" t="s">
        <v>326</v>
      </c>
      <c r="B36" s="295"/>
      <c r="C36" s="183">
        <v>82707632</v>
      </c>
      <c r="D36" s="183">
        <v>-42137493</v>
      </c>
      <c r="E36" s="183">
        <f t="shared" si="1"/>
        <v>40570139</v>
      </c>
      <c r="F36" s="183">
        <v>3514286</v>
      </c>
      <c r="G36" s="183">
        <v>3443656</v>
      </c>
      <c r="H36" s="183">
        <f>+E36-F36</f>
        <v>37055853</v>
      </c>
    </row>
    <row r="37" spans="1:8" s="49" customFormat="1">
      <c r="A37" s="297" t="s">
        <v>327</v>
      </c>
      <c r="B37" s="298"/>
      <c r="C37" s="188">
        <f>SUM(C38:C46)</f>
        <v>95212800</v>
      </c>
      <c r="D37" s="188">
        <f>SUM(D38:D46)</f>
        <v>57954078</v>
      </c>
      <c r="E37" s="188">
        <f t="shared" si="1"/>
        <v>153166878</v>
      </c>
      <c r="F37" s="188">
        <f t="shared" ref="F37:G37" si="10">SUM(F38:F46)</f>
        <v>109047313</v>
      </c>
      <c r="G37" s="188">
        <f t="shared" si="10"/>
        <v>109047313</v>
      </c>
      <c r="H37" s="188">
        <f t="shared" ref="H37:H40" si="11">+E37-F37</f>
        <v>44119565</v>
      </c>
    </row>
    <row r="38" spans="1:8">
      <c r="A38" s="294" t="s">
        <v>328</v>
      </c>
      <c r="B38" s="295"/>
      <c r="C38" s="184">
        <v>0</v>
      </c>
      <c r="D38" s="184">
        <v>0</v>
      </c>
      <c r="E38" s="184">
        <f t="shared" si="1"/>
        <v>0</v>
      </c>
      <c r="F38" s="184">
        <v>0</v>
      </c>
      <c r="G38" s="184">
        <v>0</v>
      </c>
      <c r="H38" s="184">
        <f t="shared" si="11"/>
        <v>0</v>
      </c>
    </row>
    <row r="39" spans="1:8">
      <c r="A39" s="294" t="s">
        <v>329</v>
      </c>
      <c r="B39" s="295"/>
      <c r="C39" s="184">
        <v>0</v>
      </c>
      <c r="D39" s="184">
        <v>0</v>
      </c>
      <c r="E39" s="184">
        <f t="shared" si="1"/>
        <v>0</v>
      </c>
      <c r="F39" s="184">
        <v>0</v>
      </c>
      <c r="G39" s="184">
        <v>0</v>
      </c>
      <c r="H39" s="184">
        <f t="shared" si="11"/>
        <v>0</v>
      </c>
    </row>
    <row r="40" spans="1:8">
      <c r="A40" s="294" t="s">
        <v>330</v>
      </c>
      <c r="B40" s="295"/>
      <c r="C40" s="184">
        <v>0</v>
      </c>
      <c r="D40" s="184">
        <v>0</v>
      </c>
      <c r="E40" s="184">
        <f t="shared" si="1"/>
        <v>0</v>
      </c>
      <c r="F40" s="184">
        <v>0</v>
      </c>
      <c r="G40" s="184">
        <v>0</v>
      </c>
      <c r="H40" s="184">
        <f t="shared" si="11"/>
        <v>0</v>
      </c>
    </row>
    <row r="41" spans="1:8">
      <c r="A41" s="294" t="s">
        <v>331</v>
      </c>
      <c r="B41" s="295"/>
      <c r="C41" s="183">
        <v>95212800</v>
      </c>
      <c r="D41" s="183">
        <v>57954078</v>
      </c>
      <c r="E41" s="183">
        <f t="shared" si="1"/>
        <v>153166878</v>
      </c>
      <c r="F41" s="183">
        <v>109047313</v>
      </c>
      <c r="G41" s="183">
        <v>109047313</v>
      </c>
      <c r="H41" s="183">
        <f>+E41-F41</f>
        <v>44119565</v>
      </c>
    </row>
    <row r="42" spans="1:8">
      <c r="A42" s="294" t="s">
        <v>332</v>
      </c>
      <c r="B42" s="295"/>
      <c r="C42" s="184">
        <v>0</v>
      </c>
      <c r="D42" s="184">
        <v>0</v>
      </c>
      <c r="E42" s="184">
        <f t="shared" si="1"/>
        <v>0</v>
      </c>
      <c r="F42" s="184">
        <v>0</v>
      </c>
      <c r="G42" s="184">
        <v>0</v>
      </c>
      <c r="H42" s="184">
        <f t="shared" ref="H42:H46" si="12">+E42-F42</f>
        <v>0</v>
      </c>
    </row>
    <row r="43" spans="1:8">
      <c r="A43" s="294" t="s">
        <v>333</v>
      </c>
      <c r="B43" s="295"/>
      <c r="C43" s="184">
        <v>0</v>
      </c>
      <c r="D43" s="184">
        <v>0</v>
      </c>
      <c r="E43" s="184">
        <f t="shared" si="1"/>
        <v>0</v>
      </c>
      <c r="F43" s="184">
        <v>0</v>
      </c>
      <c r="G43" s="184">
        <v>0</v>
      </c>
      <c r="H43" s="184">
        <f t="shared" si="12"/>
        <v>0</v>
      </c>
    </row>
    <row r="44" spans="1:8">
      <c r="A44" s="294" t="s">
        <v>334</v>
      </c>
      <c r="B44" s="295"/>
      <c r="C44" s="184">
        <v>0</v>
      </c>
      <c r="D44" s="184">
        <v>0</v>
      </c>
      <c r="E44" s="184">
        <f t="shared" si="1"/>
        <v>0</v>
      </c>
      <c r="F44" s="184">
        <v>0</v>
      </c>
      <c r="G44" s="184">
        <v>0</v>
      </c>
      <c r="H44" s="184">
        <f t="shared" si="12"/>
        <v>0</v>
      </c>
    </row>
    <row r="45" spans="1:8">
      <c r="A45" s="294" t="s">
        <v>335</v>
      </c>
      <c r="B45" s="295"/>
      <c r="C45" s="184">
        <v>0</v>
      </c>
      <c r="D45" s="184">
        <v>0</v>
      </c>
      <c r="E45" s="184">
        <f t="shared" si="1"/>
        <v>0</v>
      </c>
      <c r="F45" s="184">
        <v>0</v>
      </c>
      <c r="G45" s="184">
        <v>0</v>
      </c>
      <c r="H45" s="184">
        <f t="shared" si="12"/>
        <v>0</v>
      </c>
    </row>
    <row r="46" spans="1:8">
      <c r="A46" s="294" t="s">
        <v>336</v>
      </c>
      <c r="B46" s="295"/>
      <c r="C46" s="184">
        <v>0</v>
      </c>
      <c r="D46" s="184">
        <v>0</v>
      </c>
      <c r="E46" s="184">
        <f t="shared" si="1"/>
        <v>0</v>
      </c>
      <c r="F46" s="184">
        <v>0</v>
      </c>
      <c r="G46" s="184">
        <v>0</v>
      </c>
      <c r="H46" s="184">
        <f t="shared" si="12"/>
        <v>0</v>
      </c>
    </row>
    <row r="47" spans="1:8" s="49" customFormat="1">
      <c r="A47" s="297" t="s">
        <v>337</v>
      </c>
      <c r="B47" s="298"/>
      <c r="C47" s="182">
        <f>SUM(C48:C56)</f>
        <v>10119231</v>
      </c>
      <c r="D47" s="182">
        <f>SUM(D48:D56)</f>
        <v>-3364380</v>
      </c>
      <c r="E47" s="182">
        <f t="shared" si="1"/>
        <v>6754851</v>
      </c>
      <c r="F47" s="128">
        <f>SUM(F48:F56)</f>
        <v>57125</v>
      </c>
      <c r="G47" s="182">
        <f t="shared" ref="G47" si="13">SUM(G48:G56)</f>
        <v>57125</v>
      </c>
      <c r="H47" s="182">
        <f>+E47-F47</f>
        <v>6697726</v>
      </c>
    </row>
    <row r="48" spans="1:8">
      <c r="A48" s="294" t="s">
        <v>338</v>
      </c>
      <c r="B48" s="295"/>
      <c r="C48" s="183">
        <v>9453352</v>
      </c>
      <c r="D48" s="183">
        <v>-3151118</v>
      </c>
      <c r="E48" s="183">
        <f t="shared" si="1"/>
        <v>6302234</v>
      </c>
      <c r="F48" s="183">
        <v>48427</v>
      </c>
      <c r="G48" s="183">
        <v>48427</v>
      </c>
      <c r="H48" s="183">
        <f t="shared" ref="H48:H60" si="14">+E48-F48</f>
        <v>6253807</v>
      </c>
    </row>
    <row r="49" spans="1:8">
      <c r="A49" s="294" t="s">
        <v>339</v>
      </c>
      <c r="B49" s="295"/>
      <c r="C49" s="183">
        <v>416135</v>
      </c>
      <c r="D49" s="183">
        <v>-130014</v>
      </c>
      <c r="E49" s="183">
        <f t="shared" si="1"/>
        <v>286121</v>
      </c>
      <c r="F49" s="183">
        <v>8698</v>
      </c>
      <c r="G49" s="183">
        <v>8698</v>
      </c>
      <c r="H49" s="183">
        <f t="shared" si="14"/>
        <v>277423</v>
      </c>
    </row>
    <row r="50" spans="1:8">
      <c r="A50" s="294" t="s">
        <v>340</v>
      </c>
      <c r="B50" s="295"/>
      <c r="C50" s="183">
        <v>0</v>
      </c>
      <c r="D50" s="183">
        <v>0</v>
      </c>
      <c r="E50" s="183">
        <f t="shared" si="1"/>
        <v>0</v>
      </c>
      <c r="F50" s="183">
        <v>0</v>
      </c>
      <c r="G50" s="183">
        <v>0</v>
      </c>
      <c r="H50" s="183">
        <f t="shared" si="14"/>
        <v>0</v>
      </c>
    </row>
    <row r="51" spans="1:8">
      <c r="A51" s="294" t="s">
        <v>341</v>
      </c>
      <c r="B51" s="295"/>
      <c r="C51" s="183">
        <v>0</v>
      </c>
      <c r="D51" s="183">
        <v>0</v>
      </c>
      <c r="E51" s="183">
        <f t="shared" si="1"/>
        <v>0</v>
      </c>
      <c r="F51" s="183">
        <v>0</v>
      </c>
      <c r="G51" s="183">
        <v>0</v>
      </c>
      <c r="H51" s="183">
        <f t="shared" si="14"/>
        <v>0</v>
      </c>
    </row>
    <row r="52" spans="1:8">
      <c r="A52" s="294" t="s">
        <v>342</v>
      </c>
      <c r="B52" s="295"/>
      <c r="C52" s="183">
        <v>0</v>
      </c>
      <c r="D52" s="183">
        <v>0</v>
      </c>
      <c r="E52" s="183">
        <f t="shared" si="1"/>
        <v>0</v>
      </c>
      <c r="F52" s="183">
        <v>0</v>
      </c>
      <c r="G52" s="183">
        <v>0</v>
      </c>
      <c r="H52" s="183">
        <f t="shared" si="14"/>
        <v>0</v>
      </c>
    </row>
    <row r="53" spans="1:8">
      <c r="A53" s="294" t="s">
        <v>343</v>
      </c>
      <c r="B53" s="295"/>
      <c r="C53" s="183">
        <v>249744</v>
      </c>
      <c r="D53" s="183">
        <v>-83248</v>
      </c>
      <c r="E53" s="183">
        <f t="shared" si="1"/>
        <v>166496</v>
      </c>
      <c r="F53" s="183">
        <v>0</v>
      </c>
      <c r="G53" s="183">
        <v>0</v>
      </c>
      <c r="H53" s="183">
        <f t="shared" si="14"/>
        <v>166496</v>
      </c>
    </row>
    <row r="54" spans="1:8">
      <c r="A54" s="294" t="s">
        <v>344</v>
      </c>
      <c r="B54" s="295"/>
      <c r="C54" s="183">
        <v>0</v>
      </c>
      <c r="D54" s="183">
        <v>0</v>
      </c>
      <c r="E54" s="183">
        <f t="shared" si="1"/>
        <v>0</v>
      </c>
      <c r="F54" s="183">
        <v>0</v>
      </c>
      <c r="G54" s="183">
        <v>0</v>
      </c>
      <c r="H54" s="183">
        <f t="shared" si="14"/>
        <v>0</v>
      </c>
    </row>
    <row r="55" spans="1:8">
      <c r="A55" s="294" t="s">
        <v>345</v>
      </c>
      <c r="B55" s="295"/>
      <c r="C55" s="183">
        <v>0</v>
      </c>
      <c r="D55" s="183">
        <v>0</v>
      </c>
      <c r="E55" s="183">
        <f t="shared" si="1"/>
        <v>0</v>
      </c>
      <c r="F55" s="183">
        <v>0</v>
      </c>
      <c r="G55" s="183">
        <v>0</v>
      </c>
      <c r="H55" s="183">
        <f t="shared" si="14"/>
        <v>0</v>
      </c>
    </row>
    <row r="56" spans="1:8">
      <c r="A56" s="294" t="s">
        <v>346</v>
      </c>
      <c r="B56" s="295"/>
      <c r="C56" s="183">
        <v>0</v>
      </c>
      <c r="D56" s="183">
        <v>0</v>
      </c>
      <c r="E56" s="183">
        <f t="shared" si="1"/>
        <v>0</v>
      </c>
      <c r="F56" s="183">
        <v>0</v>
      </c>
      <c r="G56" s="183">
        <v>0</v>
      </c>
      <c r="H56" s="183">
        <f t="shared" si="14"/>
        <v>0</v>
      </c>
    </row>
    <row r="57" spans="1:8">
      <c r="A57" s="270" t="s">
        <v>347</v>
      </c>
      <c r="B57" s="292"/>
      <c r="C57" s="183">
        <f>SUM(C58:C60)</f>
        <v>0</v>
      </c>
      <c r="D57" s="183">
        <f>SUM(D58:D60)</f>
        <v>0</v>
      </c>
      <c r="E57" s="183">
        <f t="shared" si="1"/>
        <v>0</v>
      </c>
      <c r="F57" s="183">
        <f t="shared" ref="F57" si="15">SUM(F58:F60)</f>
        <v>0</v>
      </c>
      <c r="G57" s="183">
        <v>0</v>
      </c>
      <c r="H57" s="183">
        <f t="shared" si="14"/>
        <v>0</v>
      </c>
    </row>
    <row r="58" spans="1:8">
      <c r="A58" s="294" t="s">
        <v>348</v>
      </c>
      <c r="B58" s="295"/>
      <c r="C58" s="183">
        <v>0</v>
      </c>
      <c r="D58" s="183">
        <v>0</v>
      </c>
      <c r="E58" s="183">
        <f t="shared" si="1"/>
        <v>0</v>
      </c>
      <c r="F58" s="183">
        <v>0</v>
      </c>
      <c r="G58" s="183">
        <v>0</v>
      </c>
      <c r="H58" s="183">
        <f t="shared" si="14"/>
        <v>0</v>
      </c>
    </row>
    <row r="59" spans="1:8">
      <c r="A59" s="294" t="s">
        <v>349</v>
      </c>
      <c r="B59" s="295"/>
      <c r="C59" s="183">
        <v>0</v>
      </c>
      <c r="D59" s="183">
        <v>0</v>
      </c>
      <c r="E59" s="183">
        <f t="shared" si="1"/>
        <v>0</v>
      </c>
      <c r="F59" s="183">
        <v>0</v>
      </c>
      <c r="G59" s="183">
        <v>0</v>
      </c>
      <c r="H59" s="183">
        <f t="shared" si="14"/>
        <v>0</v>
      </c>
    </row>
    <row r="60" spans="1:8" ht="15.75" thickBot="1">
      <c r="A60" s="294" t="s">
        <v>350</v>
      </c>
      <c r="B60" s="295"/>
      <c r="C60" s="189">
        <v>0</v>
      </c>
      <c r="D60" s="189">
        <v>0</v>
      </c>
      <c r="E60" s="189">
        <f t="shared" si="1"/>
        <v>0</v>
      </c>
      <c r="F60" s="189">
        <v>0</v>
      </c>
      <c r="G60" s="189">
        <v>0</v>
      </c>
      <c r="H60" s="189">
        <f t="shared" si="14"/>
        <v>0</v>
      </c>
    </row>
    <row r="61" spans="1:8">
      <c r="A61" s="294" t="s">
        <v>351</v>
      </c>
      <c r="B61" s="328"/>
      <c r="C61" s="185">
        <f>SUM(C62:C68)</f>
        <v>0</v>
      </c>
      <c r="D61" s="185">
        <f>SUM(D62:D68)</f>
        <v>0</v>
      </c>
      <c r="E61" s="185">
        <f t="shared" si="1"/>
        <v>0</v>
      </c>
      <c r="F61" s="185">
        <f>SUM(F62:F68)</f>
        <v>0</v>
      </c>
      <c r="G61" s="185">
        <f>SUM(G62:G68)</f>
        <v>0</v>
      </c>
      <c r="H61" s="185">
        <f>+E61-F61</f>
        <v>0</v>
      </c>
    </row>
    <row r="62" spans="1:8">
      <c r="A62" s="294" t="s">
        <v>352</v>
      </c>
      <c r="B62" s="328"/>
      <c r="C62" s="183">
        <v>0</v>
      </c>
      <c r="D62" s="183">
        <v>0</v>
      </c>
      <c r="E62" s="183">
        <f t="shared" si="1"/>
        <v>0</v>
      </c>
      <c r="F62" s="183">
        <v>0</v>
      </c>
      <c r="G62" s="183">
        <v>0</v>
      </c>
      <c r="H62" s="183">
        <f t="shared" ref="H62:H81" si="16">+E62-F62</f>
        <v>0</v>
      </c>
    </row>
    <row r="63" spans="1:8">
      <c r="A63" s="294" t="s">
        <v>353</v>
      </c>
      <c r="B63" s="328"/>
      <c r="C63" s="183">
        <v>0</v>
      </c>
      <c r="D63" s="183">
        <v>0</v>
      </c>
      <c r="E63" s="183">
        <f t="shared" si="1"/>
        <v>0</v>
      </c>
      <c r="F63" s="183">
        <v>0</v>
      </c>
      <c r="G63" s="183">
        <v>0</v>
      </c>
      <c r="H63" s="183">
        <f t="shared" si="16"/>
        <v>0</v>
      </c>
    </row>
    <row r="64" spans="1:8">
      <c r="A64" s="294" t="s">
        <v>354</v>
      </c>
      <c r="B64" s="328"/>
      <c r="C64" s="183">
        <v>0</v>
      </c>
      <c r="D64" s="183">
        <v>0</v>
      </c>
      <c r="E64" s="183">
        <f t="shared" si="1"/>
        <v>0</v>
      </c>
      <c r="F64" s="183">
        <v>0</v>
      </c>
      <c r="G64" s="183">
        <v>0</v>
      </c>
      <c r="H64" s="183">
        <f t="shared" si="16"/>
        <v>0</v>
      </c>
    </row>
    <row r="65" spans="1:8">
      <c r="A65" s="294" t="s">
        <v>355</v>
      </c>
      <c r="B65" s="328"/>
      <c r="C65" s="183">
        <v>0</v>
      </c>
      <c r="D65" s="183">
        <v>0</v>
      </c>
      <c r="E65" s="183">
        <f t="shared" si="1"/>
        <v>0</v>
      </c>
      <c r="F65" s="183">
        <v>0</v>
      </c>
      <c r="G65" s="183">
        <v>0</v>
      </c>
      <c r="H65" s="183">
        <f t="shared" si="16"/>
        <v>0</v>
      </c>
    </row>
    <row r="66" spans="1:8">
      <c r="A66" s="294" t="s">
        <v>356</v>
      </c>
      <c r="B66" s="328"/>
      <c r="C66" s="183">
        <v>0</v>
      </c>
      <c r="D66" s="183">
        <v>0</v>
      </c>
      <c r="E66" s="183">
        <f t="shared" si="1"/>
        <v>0</v>
      </c>
      <c r="F66" s="183">
        <v>0</v>
      </c>
      <c r="G66" s="183">
        <v>0</v>
      </c>
      <c r="H66" s="183">
        <f t="shared" si="16"/>
        <v>0</v>
      </c>
    </row>
    <row r="67" spans="1:8">
      <c r="A67" s="294" t="s">
        <v>357</v>
      </c>
      <c r="B67" s="328"/>
      <c r="C67" s="183">
        <v>0</v>
      </c>
      <c r="D67" s="183">
        <v>0</v>
      </c>
      <c r="E67" s="183">
        <f t="shared" si="1"/>
        <v>0</v>
      </c>
      <c r="F67" s="183">
        <v>0</v>
      </c>
      <c r="G67" s="183">
        <v>0</v>
      </c>
      <c r="H67" s="183">
        <f t="shared" si="16"/>
        <v>0</v>
      </c>
    </row>
    <row r="68" spans="1:8">
      <c r="A68" s="294" t="s">
        <v>358</v>
      </c>
      <c r="B68" s="328"/>
      <c r="C68" s="183">
        <v>0</v>
      </c>
      <c r="D68" s="183">
        <v>0</v>
      </c>
      <c r="E68" s="183">
        <f t="shared" si="1"/>
        <v>0</v>
      </c>
      <c r="F68" s="183">
        <v>0</v>
      </c>
      <c r="G68" s="183">
        <v>0</v>
      </c>
      <c r="H68" s="183">
        <f t="shared" si="16"/>
        <v>0</v>
      </c>
    </row>
    <row r="69" spans="1:8">
      <c r="A69" s="294" t="s">
        <v>359</v>
      </c>
      <c r="B69" s="328"/>
      <c r="C69" s="182">
        <f>SUM(C70:C72)</f>
        <v>0</v>
      </c>
      <c r="D69" s="182">
        <f>SUM(D70:D72)</f>
        <v>0</v>
      </c>
      <c r="E69" s="182">
        <f t="shared" si="1"/>
        <v>0</v>
      </c>
      <c r="F69" s="182">
        <f>SUM(F70:F72)</f>
        <v>0</v>
      </c>
      <c r="G69" s="182">
        <f>SUM(G70:G72)</f>
        <v>0</v>
      </c>
      <c r="H69" s="182">
        <f t="shared" si="16"/>
        <v>0</v>
      </c>
    </row>
    <row r="70" spans="1:8">
      <c r="A70" s="270" t="s">
        <v>360</v>
      </c>
      <c r="B70" s="271"/>
      <c r="C70" s="183">
        <v>0</v>
      </c>
      <c r="D70" s="183">
        <v>0</v>
      </c>
      <c r="E70" s="183">
        <f t="shared" si="1"/>
        <v>0</v>
      </c>
      <c r="F70" s="183">
        <v>0</v>
      </c>
      <c r="G70" s="183">
        <v>0</v>
      </c>
      <c r="H70" s="183">
        <f t="shared" si="16"/>
        <v>0</v>
      </c>
    </row>
    <row r="71" spans="1:8">
      <c r="A71" s="294" t="s">
        <v>361</v>
      </c>
      <c r="B71" s="328"/>
      <c r="C71" s="183">
        <v>0</v>
      </c>
      <c r="D71" s="183">
        <v>0</v>
      </c>
      <c r="E71" s="183">
        <f t="shared" si="1"/>
        <v>0</v>
      </c>
      <c r="F71" s="183">
        <v>0</v>
      </c>
      <c r="G71" s="183">
        <v>0</v>
      </c>
      <c r="H71" s="183">
        <f t="shared" si="16"/>
        <v>0</v>
      </c>
    </row>
    <row r="72" spans="1:8">
      <c r="A72" s="294" t="s">
        <v>362</v>
      </c>
      <c r="B72" s="328"/>
      <c r="C72" s="183">
        <v>0</v>
      </c>
      <c r="D72" s="183">
        <v>0</v>
      </c>
      <c r="E72" s="183">
        <f t="shared" si="1"/>
        <v>0</v>
      </c>
      <c r="F72" s="183">
        <v>0</v>
      </c>
      <c r="G72" s="183">
        <v>0</v>
      </c>
      <c r="H72" s="183">
        <f t="shared" si="16"/>
        <v>0</v>
      </c>
    </row>
    <row r="73" spans="1:8">
      <c r="A73" s="294" t="s">
        <v>363</v>
      </c>
      <c r="B73" s="328"/>
      <c r="C73" s="182">
        <f>SUM(C74:C80)</f>
        <v>0</v>
      </c>
      <c r="D73" s="182">
        <f t="shared" ref="D73" si="17">SUM(D74:D80)</f>
        <v>0</v>
      </c>
      <c r="E73" s="182">
        <f t="shared" si="1"/>
        <v>0</v>
      </c>
      <c r="F73" s="182">
        <f t="shared" ref="F73:G73" si="18">SUM(F74:F80)</f>
        <v>0</v>
      </c>
      <c r="G73" s="182">
        <f t="shared" si="18"/>
        <v>0</v>
      </c>
      <c r="H73" s="182">
        <f t="shared" si="16"/>
        <v>0</v>
      </c>
    </row>
    <row r="74" spans="1:8">
      <c r="A74" s="270" t="s">
        <v>364</v>
      </c>
      <c r="B74" s="271"/>
      <c r="C74" s="183">
        <v>0</v>
      </c>
      <c r="D74" s="183">
        <v>0</v>
      </c>
      <c r="E74" s="183">
        <f t="shared" ref="E74:E81" si="19">+C74+D74</f>
        <v>0</v>
      </c>
      <c r="F74" s="183">
        <v>0</v>
      </c>
      <c r="G74" s="183">
        <v>0</v>
      </c>
      <c r="H74" s="183">
        <f t="shared" si="16"/>
        <v>0</v>
      </c>
    </row>
    <row r="75" spans="1:8">
      <c r="A75" s="294" t="s">
        <v>365</v>
      </c>
      <c r="B75" s="328"/>
      <c r="C75" s="183">
        <v>0</v>
      </c>
      <c r="D75" s="183">
        <v>0</v>
      </c>
      <c r="E75" s="183">
        <f t="shared" si="19"/>
        <v>0</v>
      </c>
      <c r="F75" s="183">
        <v>0</v>
      </c>
      <c r="G75" s="183">
        <v>0</v>
      </c>
      <c r="H75" s="183">
        <f t="shared" si="16"/>
        <v>0</v>
      </c>
    </row>
    <row r="76" spans="1:8">
      <c r="A76" s="294" t="s">
        <v>366</v>
      </c>
      <c r="B76" s="328"/>
      <c r="C76" s="183">
        <v>0</v>
      </c>
      <c r="D76" s="183">
        <v>0</v>
      </c>
      <c r="E76" s="183">
        <f t="shared" si="19"/>
        <v>0</v>
      </c>
      <c r="F76" s="183">
        <v>0</v>
      </c>
      <c r="G76" s="183">
        <v>0</v>
      </c>
      <c r="H76" s="183">
        <f t="shared" si="16"/>
        <v>0</v>
      </c>
    </row>
    <row r="77" spans="1:8">
      <c r="A77" s="294" t="s">
        <v>367</v>
      </c>
      <c r="B77" s="328"/>
      <c r="C77" s="183">
        <v>0</v>
      </c>
      <c r="D77" s="183">
        <v>0</v>
      </c>
      <c r="E77" s="183">
        <f t="shared" si="19"/>
        <v>0</v>
      </c>
      <c r="F77" s="183">
        <v>0</v>
      </c>
      <c r="G77" s="183">
        <v>0</v>
      </c>
      <c r="H77" s="183">
        <f t="shared" si="16"/>
        <v>0</v>
      </c>
    </row>
    <row r="78" spans="1:8">
      <c r="A78" s="294" t="s">
        <v>368</v>
      </c>
      <c r="B78" s="328"/>
      <c r="C78" s="183">
        <v>0</v>
      </c>
      <c r="D78" s="183">
        <v>0</v>
      </c>
      <c r="E78" s="183">
        <f t="shared" si="19"/>
        <v>0</v>
      </c>
      <c r="F78" s="183">
        <v>0</v>
      </c>
      <c r="G78" s="183">
        <v>0</v>
      </c>
      <c r="H78" s="183">
        <f t="shared" si="16"/>
        <v>0</v>
      </c>
    </row>
    <row r="79" spans="1:8">
      <c r="A79" s="294" t="s">
        <v>369</v>
      </c>
      <c r="B79" s="328"/>
      <c r="C79" s="183">
        <v>0</v>
      </c>
      <c r="D79" s="183">
        <v>0</v>
      </c>
      <c r="E79" s="183">
        <f t="shared" si="19"/>
        <v>0</v>
      </c>
      <c r="F79" s="183">
        <v>0</v>
      </c>
      <c r="G79" s="183">
        <v>0</v>
      </c>
      <c r="H79" s="183">
        <f t="shared" si="16"/>
        <v>0</v>
      </c>
    </row>
    <row r="80" spans="1:8">
      <c r="A80" s="294" t="s">
        <v>370</v>
      </c>
      <c r="B80" s="328"/>
      <c r="C80" s="183">
        <v>0</v>
      </c>
      <c r="D80" s="183">
        <v>0</v>
      </c>
      <c r="E80" s="183">
        <f t="shared" si="19"/>
        <v>0</v>
      </c>
      <c r="F80" s="183">
        <v>0</v>
      </c>
      <c r="G80" s="183">
        <v>0</v>
      </c>
      <c r="H80" s="183">
        <f t="shared" si="16"/>
        <v>0</v>
      </c>
    </row>
    <row r="81" spans="1:8">
      <c r="A81" s="294" t="s">
        <v>371</v>
      </c>
      <c r="B81" s="328"/>
      <c r="C81" s="190">
        <v>0</v>
      </c>
      <c r="D81" s="190">
        <v>0</v>
      </c>
      <c r="E81" s="190">
        <f t="shared" si="19"/>
        <v>0</v>
      </c>
      <c r="F81" s="190">
        <v>0</v>
      </c>
      <c r="G81" s="190">
        <v>0</v>
      </c>
      <c r="H81" s="183">
        <f t="shared" si="16"/>
        <v>0</v>
      </c>
    </row>
    <row r="82" spans="1:8" ht="15.75" thickBot="1">
      <c r="A82" s="329"/>
      <c r="B82" s="330"/>
      <c r="C82" s="191"/>
      <c r="D82" s="192"/>
      <c r="E82" s="193"/>
      <c r="F82" s="192"/>
      <c r="G82" s="192"/>
      <c r="H82" s="192"/>
    </row>
    <row r="83" spans="1:8">
      <c r="A83" s="331"/>
      <c r="B83" s="332"/>
      <c r="C83" s="335">
        <f t="shared" ref="C83:H83" si="20">SUM(C85,C93,C103,C113,C123,C133,C137,C146,C150,)</f>
        <v>0</v>
      </c>
      <c r="D83" s="333">
        <f t="shared" si="20"/>
        <v>0</v>
      </c>
      <c r="E83" s="337">
        <f>SUM(E85,E93,E103,E113,E123,E133,E137,E146,E150,)</f>
        <v>0</v>
      </c>
      <c r="F83" s="333">
        <f t="shared" si="20"/>
        <v>0</v>
      </c>
      <c r="G83" s="339">
        <f t="shared" si="20"/>
        <v>0</v>
      </c>
      <c r="H83" s="333">
        <f t="shared" si="20"/>
        <v>0</v>
      </c>
    </row>
    <row r="84" spans="1:8">
      <c r="A84" s="268" t="s">
        <v>372</v>
      </c>
      <c r="B84" s="269"/>
      <c r="C84" s="336"/>
      <c r="D84" s="334"/>
      <c r="E84" s="338"/>
      <c r="F84" s="334"/>
      <c r="G84" s="340"/>
      <c r="H84" s="334"/>
    </row>
    <row r="85" spans="1:8">
      <c r="A85" s="270" t="s">
        <v>299</v>
      </c>
      <c r="B85" s="271"/>
      <c r="C85" s="195">
        <f>SUM(C86:C92)</f>
        <v>0</v>
      </c>
      <c r="D85" s="195">
        <f>SUM(D86:D92)</f>
        <v>0</v>
      </c>
      <c r="E85" s="195">
        <f t="shared" ref="E85:E148" si="21">+C85+D85</f>
        <v>0</v>
      </c>
      <c r="F85" s="195">
        <f>SUM(F86:F92)</f>
        <v>0</v>
      </c>
      <c r="G85" s="195">
        <f>SUM(G86:G92)</f>
        <v>0</v>
      </c>
      <c r="H85" s="183">
        <f t="shared" ref="H85:H148" si="22">+E85-F85</f>
        <v>0</v>
      </c>
    </row>
    <row r="86" spans="1:8">
      <c r="A86" s="294" t="s">
        <v>300</v>
      </c>
      <c r="B86" s="328"/>
      <c r="C86" s="195">
        <v>0</v>
      </c>
      <c r="D86" s="195">
        <v>0</v>
      </c>
      <c r="E86" s="195">
        <f t="shared" si="21"/>
        <v>0</v>
      </c>
      <c r="F86" s="195">
        <v>0</v>
      </c>
      <c r="G86" s="195">
        <v>0</v>
      </c>
      <c r="H86" s="183">
        <f t="shared" si="22"/>
        <v>0</v>
      </c>
    </row>
    <row r="87" spans="1:8">
      <c r="A87" s="294" t="s">
        <v>301</v>
      </c>
      <c r="B87" s="328"/>
      <c r="C87" s="195">
        <v>0</v>
      </c>
      <c r="D87" s="195">
        <v>0</v>
      </c>
      <c r="E87" s="195">
        <f t="shared" si="21"/>
        <v>0</v>
      </c>
      <c r="F87" s="195">
        <v>0</v>
      </c>
      <c r="G87" s="195">
        <v>0</v>
      </c>
      <c r="H87" s="183">
        <f t="shared" si="22"/>
        <v>0</v>
      </c>
    </row>
    <row r="88" spans="1:8">
      <c r="A88" s="294" t="s">
        <v>302</v>
      </c>
      <c r="B88" s="328"/>
      <c r="C88" s="195">
        <v>0</v>
      </c>
      <c r="D88" s="195">
        <v>0</v>
      </c>
      <c r="E88" s="195">
        <f t="shared" si="21"/>
        <v>0</v>
      </c>
      <c r="F88" s="195">
        <v>0</v>
      </c>
      <c r="G88" s="195">
        <v>0</v>
      </c>
      <c r="H88" s="183">
        <f t="shared" si="22"/>
        <v>0</v>
      </c>
    </row>
    <row r="89" spans="1:8">
      <c r="A89" s="294" t="s">
        <v>303</v>
      </c>
      <c r="B89" s="328"/>
      <c r="C89" s="195">
        <v>0</v>
      </c>
      <c r="D89" s="195">
        <v>0</v>
      </c>
      <c r="E89" s="195">
        <f t="shared" si="21"/>
        <v>0</v>
      </c>
      <c r="F89" s="195">
        <v>0</v>
      </c>
      <c r="G89" s="195">
        <v>0</v>
      </c>
      <c r="H89" s="183">
        <f t="shared" si="22"/>
        <v>0</v>
      </c>
    </row>
    <row r="90" spans="1:8">
      <c r="A90" s="294" t="s">
        <v>304</v>
      </c>
      <c r="B90" s="328"/>
      <c r="C90" s="195">
        <v>0</v>
      </c>
      <c r="D90" s="195">
        <v>0</v>
      </c>
      <c r="E90" s="195">
        <f t="shared" si="21"/>
        <v>0</v>
      </c>
      <c r="F90" s="195">
        <v>0</v>
      </c>
      <c r="G90" s="195">
        <v>0</v>
      </c>
      <c r="H90" s="183">
        <f t="shared" si="22"/>
        <v>0</v>
      </c>
    </row>
    <row r="91" spans="1:8">
      <c r="A91" s="294" t="s">
        <v>305</v>
      </c>
      <c r="B91" s="328"/>
      <c r="C91" s="195">
        <v>0</v>
      </c>
      <c r="D91" s="195">
        <v>0</v>
      </c>
      <c r="E91" s="195">
        <f t="shared" si="21"/>
        <v>0</v>
      </c>
      <c r="F91" s="195">
        <v>0</v>
      </c>
      <c r="G91" s="195">
        <v>0</v>
      </c>
      <c r="H91" s="183">
        <f t="shared" si="22"/>
        <v>0</v>
      </c>
    </row>
    <row r="92" spans="1:8">
      <c r="A92" s="294" t="s">
        <v>306</v>
      </c>
      <c r="B92" s="328"/>
      <c r="C92" s="195">
        <v>0</v>
      </c>
      <c r="D92" s="195">
        <v>0</v>
      </c>
      <c r="E92" s="195">
        <f t="shared" si="21"/>
        <v>0</v>
      </c>
      <c r="F92" s="195">
        <v>0</v>
      </c>
      <c r="G92" s="195">
        <v>0</v>
      </c>
      <c r="H92" s="183">
        <f t="shared" si="22"/>
        <v>0</v>
      </c>
    </row>
    <row r="93" spans="1:8">
      <c r="A93" s="270" t="s">
        <v>307</v>
      </c>
      <c r="B93" s="271"/>
      <c r="C93" s="195">
        <f>SUM(C94:C102)</f>
        <v>0</v>
      </c>
      <c r="D93" s="195">
        <f>SUM(D94:D102)</f>
        <v>0</v>
      </c>
      <c r="E93" s="195">
        <f t="shared" si="21"/>
        <v>0</v>
      </c>
      <c r="F93" s="195">
        <f>SUM(F94:F102)</f>
        <v>0</v>
      </c>
      <c r="G93" s="195">
        <f>SUM(G94:G102)</f>
        <v>0</v>
      </c>
      <c r="H93" s="183">
        <f t="shared" si="22"/>
        <v>0</v>
      </c>
    </row>
    <row r="94" spans="1:8">
      <c r="A94" s="294" t="s">
        <v>308</v>
      </c>
      <c r="B94" s="328"/>
      <c r="C94" s="195">
        <v>0</v>
      </c>
      <c r="D94" s="195">
        <v>0</v>
      </c>
      <c r="E94" s="195">
        <f t="shared" si="21"/>
        <v>0</v>
      </c>
      <c r="F94" s="195">
        <v>0</v>
      </c>
      <c r="G94" s="195">
        <v>0</v>
      </c>
      <c r="H94" s="183">
        <f t="shared" si="22"/>
        <v>0</v>
      </c>
    </row>
    <row r="95" spans="1:8">
      <c r="A95" s="294" t="s">
        <v>309</v>
      </c>
      <c r="B95" s="328"/>
      <c r="C95" s="195">
        <v>0</v>
      </c>
      <c r="D95" s="195">
        <v>0</v>
      </c>
      <c r="E95" s="195">
        <f t="shared" si="21"/>
        <v>0</v>
      </c>
      <c r="F95" s="195">
        <v>0</v>
      </c>
      <c r="G95" s="195">
        <v>0</v>
      </c>
      <c r="H95" s="183">
        <f t="shared" si="22"/>
        <v>0</v>
      </c>
    </row>
    <row r="96" spans="1:8">
      <c r="A96" s="294" t="s">
        <v>310</v>
      </c>
      <c r="B96" s="328"/>
      <c r="C96" s="195">
        <v>0</v>
      </c>
      <c r="D96" s="195">
        <v>0</v>
      </c>
      <c r="E96" s="195">
        <f t="shared" si="21"/>
        <v>0</v>
      </c>
      <c r="F96" s="195">
        <v>0</v>
      </c>
      <c r="G96" s="195">
        <v>0</v>
      </c>
      <c r="H96" s="183">
        <f t="shared" si="22"/>
        <v>0</v>
      </c>
    </row>
    <row r="97" spans="1:8">
      <c r="A97" s="294" t="s">
        <v>311</v>
      </c>
      <c r="B97" s="328"/>
      <c r="C97" s="195">
        <v>0</v>
      </c>
      <c r="D97" s="195">
        <v>0</v>
      </c>
      <c r="E97" s="195">
        <f t="shared" si="21"/>
        <v>0</v>
      </c>
      <c r="F97" s="195">
        <v>0</v>
      </c>
      <c r="G97" s="195">
        <v>0</v>
      </c>
      <c r="H97" s="183">
        <f t="shared" si="22"/>
        <v>0</v>
      </c>
    </row>
    <row r="98" spans="1:8">
      <c r="A98" s="294" t="s">
        <v>312</v>
      </c>
      <c r="B98" s="328"/>
      <c r="C98" s="195">
        <v>0</v>
      </c>
      <c r="D98" s="195">
        <v>0</v>
      </c>
      <c r="E98" s="195">
        <f t="shared" si="21"/>
        <v>0</v>
      </c>
      <c r="F98" s="195">
        <v>0</v>
      </c>
      <c r="G98" s="195">
        <v>0</v>
      </c>
      <c r="H98" s="183">
        <f t="shared" si="22"/>
        <v>0</v>
      </c>
    </row>
    <row r="99" spans="1:8">
      <c r="A99" s="294" t="s">
        <v>313</v>
      </c>
      <c r="B99" s="328"/>
      <c r="C99" s="195">
        <v>0</v>
      </c>
      <c r="D99" s="195">
        <v>0</v>
      </c>
      <c r="E99" s="195">
        <f t="shared" si="21"/>
        <v>0</v>
      </c>
      <c r="F99" s="195">
        <v>0</v>
      </c>
      <c r="G99" s="195">
        <v>0</v>
      </c>
      <c r="H99" s="183">
        <f t="shared" si="22"/>
        <v>0</v>
      </c>
    </row>
    <row r="100" spans="1:8">
      <c r="A100" s="294" t="s">
        <v>314</v>
      </c>
      <c r="B100" s="328"/>
      <c r="C100" s="195">
        <v>0</v>
      </c>
      <c r="D100" s="195">
        <v>0</v>
      </c>
      <c r="E100" s="195">
        <f t="shared" si="21"/>
        <v>0</v>
      </c>
      <c r="F100" s="195">
        <v>0</v>
      </c>
      <c r="G100" s="195">
        <v>0</v>
      </c>
      <c r="H100" s="183">
        <f t="shared" si="22"/>
        <v>0</v>
      </c>
    </row>
    <row r="101" spans="1:8">
      <c r="A101" s="294" t="s">
        <v>315</v>
      </c>
      <c r="B101" s="328"/>
      <c r="C101" s="195">
        <v>0</v>
      </c>
      <c r="D101" s="195">
        <v>0</v>
      </c>
      <c r="E101" s="195">
        <f t="shared" si="21"/>
        <v>0</v>
      </c>
      <c r="F101" s="195">
        <v>0</v>
      </c>
      <c r="G101" s="195">
        <v>0</v>
      </c>
      <c r="H101" s="183">
        <f t="shared" si="22"/>
        <v>0</v>
      </c>
    </row>
    <row r="102" spans="1:8">
      <c r="A102" s="294" t="s">
        <v>316</v>
      </c>
      <c r="B102" s="328"/>
      <c r="C102" s="195">
        <v>0</v>
      </c>
      <c r="D102" s="195">
        <v>0</v>
      </c>
      <c r="E102" s="195">
        <f t="shared" si="21"/>
        <v>0</v>
      </c>
      <c r="F102" s="195">
        <v>0</v>
      </c>
      <c r="G102" s="195">
        <v>0</v>
      </c>
      <c r="H102" s="183">
        <f t="shared" si="22"/>
        <v>0</v>
      </c>
    </row>
    <row r="103" spans="1:8">
      <c r="A103" s="270" t="s">
        <v>317</v>
      </c>
      <c r="B103" s="271"/>
      <c r="C103" s="195">
        <f>SUM(C104:C112)</f>
        <v>0</v>
      </c>
      <c r="D103" s="195">
        <f>SUM(D104:D112)</f>
        <v>0</v>
      </c>
      <c r="E103" s="195">
        <f t="shared" si="21"/>
        <v>0</v>
      </c>
      <c r="F103" s="195">
        <f>SUM(F104:F112)</f>
        <v>0</v>
      </c>
      <c r="G103" s="195">
        <f>SUM(G104:G112)</f>
        <v>0</v>
      </c>
      <c r="H103" s="183">
        <f t="shared" si="22"/>
        <v>0</v>
      </c>
    </row>
    <row r="104" spans="1:8">
      <c r="A104" s="294" t="s">
        <v>318</v>
      </c>
      <c r="B104" s="328"/>
      <c r="C104" s="195">
        <v>0</v>
      </c>
      <c r="D104" s="195">
        <v>0</v>
      </c>
      <c r="E104" s="195">
        <f t="shared" si="21"/>
        <v>0</v>
      </c>
      <c r="F104" s="195">
        <v>0</v>
      </c>
      <c r="G104" s="195">
        <v>0</v>
      </c>
      <c r="H104" s="183">
        <f t="shared" si="22"/>
        <v>0</v>
      </c>
    </row>
    <row r="105" spans="1:8">
      <c r="A105" s="294" t="s">
        <v>319</v>
      </c>
      <c r="B105" s="328"/>
      <c r="C105" s="195">
        <v>0</v>
      </c>
      <c r="D105" s="195">
        <v>0</v>
      </c>
      <c r="E105" s="195">
        <f t="shared" si="21"/>
        <v>0</v>
      </c>
      <c r="F105" s="195">
        <v>0</v>
      </c>
      <c r="G105" s="195">
        <v>0</v>
      </c>
      <c r="H105" s="183">
        <f t="shared" si="22"/>
        <v>0</v>
      </c>
    </row>
    <row r="106" spans="1:8">
      <c r="A106" s="294" t="s">
        <v>320</v>
      </c>
      <c r="B106" s="328"/>
      <c r="C106" s="195">
        <v>0</v>
      </c>
      <c r="D106" s="195">
        <v>0</v>
      </c>
      <c r="E106" s="195">
        <f t="shared" si="21"/>
        <v>0</v>
      </c>
      <c r="F106" s="195">
        <v>0</v>
      </c>
      <c r="G106" s="195">
        <v>0</v>
      </c>
      <c r="H106" s="183">
        <f t="shared" si="22"/>
        <v>0</v>
      </c>
    </row>
    <row r="107" spans="1:8">
      <c r="A107" s="294" t="s">
        <v>321</v>
      </c>
      <c r="B107" s="328"/>
      <c r="C107" s="195">
        <v>0</v>
      </c>
      <c r="D107" s="195">
        <v>0</v>
      </c>
      <c r="E107" s="195">
        <f t="shared" si="21"/>
        <v>0</v>
      </c>
      <c r="F107" s="195">
        <v>0</v>
      </c>
      <c r="G107" s="195">
        <v>0</v>
      </c>
      <c r="H107" s="183">
        <f t="shared" si="22"/>
        <v>0</v>
      </c>
    </row>
    <row r="108" spans="1:8">
      <c r="A108" s="294" t="s">
        <v>322</v>
      </c>
      <c r="B108" s="328"/>
      <c r="C108" s="195">
        <v>0</v>
      </c>
      <c r="D108" s="195">
        <v>0</v>
      </c>
      <c r="E108" s="195">
        <f t="shared" si="21"/>
        <v>0</v>
      </c>
      <c r="F108" s="195">
        <v>0</v>
      </c>
      <c r="G108" s="195">
        <v>0</v>
      </c>
      <c r="H108" s="183">
        <f t="shared" si="22"/>
        <v>0</v>
      </c>
    </row>
    <row r="109" spans="1:8">
      <c r="A109" s="294" t="s">
        <v>323</v>
      </c>
      <c r="B109" s="328"/>
      <c r="C109" s="195">
        <v>0</v>
      </c>
      <c r="D109" s="195">
        <v>0</v>
      </c>
      <c r="E109" s="195">
        <f t="shared" si="21"/>
        <v>0</v>
      </c>
      <c r="F109" s="195">
        <v>0</v>
      </c>
      <c r="G109" s="195">
        <v>0</v>
      </c>
      <c r="H109" s="183">
        <f t="shared" si="22"/>
        <v>0</v>
      </c>
    </row>
    <row r="110" spans="1:8">
      <c r="A110" s="294" t="s">
        <v>324</v>
      </c>
      <c r="B110" s="328"/>
      <c r="C110" s="195">
        <v>0</v>
      </c>
      <c r="D110" s="195">
        <v>0</v>
      </c>
      <c r="E110" s="195">
        <f t="shared" si="21"/>
        <v>0</v>
      </c>
      <c r="F110" s="195">
        <v>0</v>
      </c>
      <c r="G110" s="195">
        <v>0</v>
      </c>
      <c r="H110" s="183">
        <f t="shared" si="22"/>
        <v>0</v>
      </c>
    </row>
    <row r="111" spans="1:8">
      <c r="A111" s="294" t="s">
        <v>325</v>
      </c>
      <c r="B111" s="328"/>
      <c r="C111" s="195">
        <v>0</v>
      </c>
      <c r="D111" s="195">
        <v>0</v>
      </c>
      <c r="E111" s="195">
        <f t="shared" si="21"/>
        <v>0</v>
      </c>
      <c r="F111" s="195">
        <v>0</v>
      </c>
      <c r="G111" s="195">
        <v>0</v>
      </c>
      <c r="H111" s="183">
        <f t="shared" si="22"/>
        <v>0</v>
      </c>
    </row>
    <row r="112" spans="1:8">
      <c r="A112" s="294" t="s">
        <v>326</v>
      </c>
      <c r="B112" s="328"/>
      <c r="C112" s="195">
        <v>0</v>
      </c>
      <c r="D112" s="195">
        <v>0</v>
      </c>
      <c r="E112" s="195">
        <f t="shared" si="21"/>
        <v>0</v>
      </c>
      <c r="F112" s="195">
        <v>0</v>
      </c>
      <c r="G112" s="195">
        <v>0</v>
      </c>
      <c r="H112" s="183">
        <f t="shared" si="22"/>
        <v>0</v>
      </c>
    </row>
    <row r="113" spans="1:8">
      <c r="A113" s="294" t="s">
        <v>327</v>
      </c>
      <c r="B113" s="328"/>
      <c r="C113" s="195">
        <f>SUM(C114:C122)</f>
        <v>0</v>
      </c>
      <c r="D113" s="195">
        <f>SUM(D114:D122)</f>
        <v>0</v>
      </c>
      <c r="E113" s="195">
        <f t="shared" si="21"/>
        <v>0</v>
      </c>
      <c r="F113" s="195">
        <f>SUM(F114:F122)</f>
        <v>0</v>
      </c>
      <c r="G113" s="195">
        <f>SUM(G114:G122)</f>
        <v>0</v>
      </c>
      <c r="H113" s="183">
        <f t="shared" si="22"/>
        <v>0</v>
      </c>
    </row>
    <row r="114" spans="1:8">
      <c r="A114" s="294" t="s">
        <v>328</v>
      </c>
      <c r="B114" s="328"/>
      <c r="C114" s="195">
        <v>0</v>
      </c>
      <c r="D114" s="195">
        <v>0</v>
      </c>
      <c r="E114" s="195">
        <f t="shared" si="21"/>
        <v>0</v>
      </c>
      <c r="F114" s="195">
        <v>0</v>
      </c>
      <c r="G114" s="195">
        <v>0</v>
      </c>
      <c r="H114" s="183">
        <f t="shared" si="22"/>
        <v>0</v>
      </c>
    </row>
    <row r="115" spans="1:8">
      <c r="A115" s="294" t="s">
        <v>329</v>
      </c>
      <c r="B115" s="328"/>
      <c r="C115" s="195">
        <v>0</v>
      </c>
      <c r="D115" s="195">
        <v>0</v>
      </c>
      <c r="E115" s="195">
        <f t="shared" si="21"/>
        <v>0</v>
      </c>
      <c r="F115" s="195">
        <v>0</v>
      </c>
      <c r="G115" s="195">
        <v>0</v>
      </c>
      <c r="H115" s="183">
        <f t="shared" si="22"/>
        <v>0</v>
      </c>
    </row>
    <row r="116" spans="1:8">
      <c r="A116" s="294" t="s">
        <v>330</v>
      </c>
      <c r="B116" s="328"/>
      <c r="C116" s="195">
        <v>0</v>
      </c>
      <c r="D116" s="195">
        <v>0</v>
      </c>
      <c r="E116" s="195">
        <f t="shared" si="21"/>
        <v>0</v>
      </c>
      <c r="F116" s="195">
        <v>0</v>
      </c>
      <c r="G116" s="195">
        <v>0</v>
      </c>
      <c r="H116" s="183">
        <f t="shared" si="22"/>
        <v>0</v>
      </c>
    </row>
    <row r="117" spans="1:8">
      <c r="A117" s="294" t="s">
        <v>331</v>
      </c>
      <c r="B117" s="328"/>
      <c r="C117" s="195">
        <v>0</v>
      </c>
      <c r="D117" s="195">
        <v>0</v>
      </c>
      <c r="E117" s="195">
        <f t="shared" si="21"/>
        <v>0</v>
      </c>
      <c r="F117" s="195">
        <v>0</v>
      </c>
      <c r="G117" s="195">
        <v>0</v>
      </c>
      <c r="H117" s="183">
        <f t="shared" si="22"/>
        <v>0</v>
      </c>
    </row>
    <row r="118" spans="1:8">
      <c r="A118" s="294" t="s">
        <v>332</v>
      </c>
      <c r="B118" s="328"/>
      <c r="C118" s="195">
        <v>0</v>
      </c>
      <c r="D118" s="195">
        <v>0</v>
      </c>
      <c r="E118" s="195">
        <f t="shared" si="21"/>
        <v>0</v>
      </c>
      <c r="F118" s="195">
        <v>0</v>
      </c>
      <c r="G118" s="195">
        <v>0</v>
      </c>
      <c r="H118" s="183">
        <f t="shared" si="22"/>
        <v>0</v>
      </c>
    </row>
    <row r="119" spans="1:8">
      <c r="A119" s="294" t="s">
        <v>333</v>
      </c>
      <c r="B119" s="328"/>
      <c r="C119" s="195">
        <v>0</v>
      </c>
      <c r="D119" s="195">
        <v>0</v>
      </c>
      <c r="E119" s="195">
        <f t="shared" si="21"/>
        <v>0</v>
      </c>
      <c r="F119" s="195">
        <v>0</v>
      </c>
      <c r="G119" s="195">
        <v>0</v>
      </c>
      <c r="H119" s="183">
        <f t="shared" si="22"/>
        <v>0</v>
      </c>
    </row>
    <row r="120" spans="1:8">
      <c r="A120" s="294" t="s">
        <v>334</v>
      </c>
      <c r="B120" s="328"/>
      <c r="C120" s="195">
        <v>0</v>
      </c>
      <c r="D120" s="195">
        <v>0</v>
      </c>
      <c r="E120" s="195">
        <f t="shared" si="21"/>
        <v>0</v>
      </c>
      <c r="F120" s="195">
        <v>0</v>
      </c>
      <c r="G120" s="195">
        <v>0</v>
      </c>
      <c r="H120" s="183">
        <f t="shared" si="22"/>
        <v>0</v>
      </c>
    </row>
    <row r="121" spans="1:8">
      <c r="A121" s="294" t="s">
        <v>335</v>
      </c>
      <c r="B121" s="328"/>
      <c r="C121" s="195">
        <v>0</v>
      </c>
      <c r="D121" s="195">
        <v>0</v>
      </c>
      <c r="E121" s="195">
        <f t="shared" si="21"/>
        <v>0</v>
      </c>
      <c r="F121" s="195">
        <v>0</v>
      </c>
      <c r="G121" s="195">
        <v>0</v>
      </c>
      <c r="H121" s="183">
        <f t="shared" si="22"/>
        <v>0</v>
      </c>
    </row>
    <row r="122" spans="1:8">
      <c r="A122" s="294" t="s">
        <v>336</v>
      </c>
      <c r="B122" s="328"/>
      <c r="C122" s="195">
        <v>0</v>
      </c>
      <c r="D122" s="195">
        <v>0</v>
      </c>
      <c r="E122" s="195">
        <f t="shared" si="21"/>
        <v>0</v>
      </c>
      <c r="F122" s="195">
        <v>0</v>
      </c>
      <c r="G122" s="195">
        <v>0</v>
      </c>
      <c r="H122" s="183">
        <f t="shared" si="22"/>
        <v>0</v>
      </c>
    </row>
    <row r="123" spans="1:8">
      <c r="A123" s="294" t="s">
        <v>337</v>
      </c>
      <c r="B123" s="328"/>
      <c r="C123" s="195">
        <f>SUM(C124:C132)</f>
        <v>0</v>
      </c>
      <c r="D123" s="195">
        <f>SUM(D124:D132)</f>
        <v>0</v>
      </c>
      <c r="E123" s="195">
        <f t="shared" si="21"/>
        <v>0</v>
      </c>
      <c r="F123" s="195">
        <f>SUM(F124:F132)</f>
        <v>0</v>
      </c>
      <c r="G123" s="195">
        <f>SUM(G124:G132)</f>
        <v>0</v>
      </c>
      <c r="H123" s="183">
        <f t="shared" si="22"/>
        <v>0</v>
      </c>
    </row>
    <row r="124" spans="1:8">
      <c r="A124" s="294" t="s">
        <v>338</v>
      </c>
      <c r="B124" s="328"/>
      <c r="C124" s="195">
        <v>0</v>
      </c>
      <c r="D124" s="195">
        <v>0</v>
      </c>
      <c r="E124" s="195">
        <f t="shared" si="21"/>
        <v>0</v>
      </c>
      <c r="F124" s="195">
        <v>0</v>
      </c>
      <c r="G124" s="195">
        <v>0</v>
      </c>
      <c r="H124" s="183">
        <f t="shared" si="22"/>
        <v>0</v>
      </c>
    </row>
    <row r="125" spans="1:8">
      <c r="A125" s="294" t="s">
        <v>339</v>
      </c>
      <c r="B125" s="328"/>
      <c r="C125" s="195">
        <v>0</v>
      </c>
      <c r="D125" s="195">
        <v>0</v>
      </c>
      <c r="E125" s="195">
        <f t="shared" si="21"/>
        <v>0</v>
      </c>
      <c r="F125" s="195">
        <v>0</v>
      </c>
      <c r="G125" s="195">
        <v>0</v>
      </c>
      <c r="H125" s="183">
        <f t="shared" si="22"/>
        <v>0</v>
      </c>
    </row>
    <row r="126" spans="1:8">
      <c r="A126" s="294" t="s">
        <v>340</v>
      </c>
      <c r="B126" s="328"/>
      <c r="C126" s="195">
        <v>0</v>
      </c>
      <c r="D126" s="195">
        <v>0</v>
      </c>
      <c r="E126" s="195">
        <f t="shared" si="21"/>
        <v>0</v>
      </c>
      <c r="F126" s="195">
        <v>0</v>
      </c>
      <c r="G126" s="195">
        <v>0</v>
      </c>
      <c r="H126" s="183">
        <f t="shared" si="22"/>
        <v>0</v>
      </c>
    </row>
    <row r="127" spans="1:8">
      <c r="A127" s="294" t="s">
        <v>341</v>
      </c>
      <c r="B127" s="328"/>
      <c r="C127" s="195">
        <v>0</v>
      </c>
      <c r="D127" s="195">
        <v>0</v>
      </c>
      <c r="E127" s="195">
        <f t="shared" si="21"/>
        <v>0</v>
      </c>
      <c r="F127" s="195">
        <v>0</v>
      </c>
      <c r="G127" s="195">
        <v>0</v>
      </c>
      <c r="H127" s="183">
        <f t="shared" si="22"/>
        <v>0</v>
      </c>
    </row>
    <row r="128" spans="1:8">
      <c r="A128" s="294" t="s">
        <v>342</v>
      </c>
      <c r="B128" s="328"/>
      <c r="C128" s="195">
        <v>0</v>
      </c>
      <c r="D128" s="195">
        <v>0</v>
      </c>
      <c r="E128" s="195">
        <f t="shared" si="21"/>
        <v>0</v>
      </c>
      <c r="F128" s="195">
        <v>0</v>
      </c>
      <c r="G128" s="195">
        <v>0</v>
      </c>
      <c r="H128" s="183">
        <f t="shared" si="22"/>
        <v>0</v>
      </c>
    </row>
    <row r="129" spans="1:8">
      <c r="A129" s="294" t="s">
        <v>343</v>
      </c>
      <c r="B129" s="328"/>
      <c r="C129" s="195">
        <v>0</v>
      </c>
      <c r="D129" s="195">
        <v>0</v>
      </c>
      <c r="E129" s="195">
        <f t="shared" si="21"/>
        <v>0</v>
      </c>
      <c r="F129" s="195">
        <v>0</v>
      </c>
      <c r="G129" s="195">
        <v>0</v>
      </c>
      <c r="H129" s="183">
        <f t="shared" si="22"/>
        <v>0</v>
      </c>
    </row>
    <row r="130" spans="1:8">
      <c r="A130" s="294" t="s">
        <v>344</v>
      </c>
      <c r="B130" s="328"/>
      <c r="C130" s="195">
        <v>0</v>
      </c>
      <c r="D130" s="195">
        <v>0</v>
      </c>
      <c r="E130" s="195">
        <f t="shared" si="21"/>
        <v>0</v>
      </c>
      <c r="F130" s="195">
        <v>0</v>
      </c>
      <c r="G130" s="195">
        <v>0</v>
      </c>
      <c r="H130" s="183">
        <f t="shared" si="22"/>
        <v>0</v>
      </c>
    </row>
    <row r="131" spans="1:8">
      <c r="A131" s="294" t="s">
        <v>345</v>
      </c>
      <c r="B131" s="328"/>
      <c r="C131" s="195">
        <v>0</v>
      </c>
      <c r="D131" s="195">
        <v>0</v>
      </c>
      <c r="E131" s="195">
        <f t="shared" si="21"/>
        <v>0</v>
      </c>
      <c r="F131" s="195">
        <v>0</v>
      </c>
      <c r="G131" s="195">
        <v>0</v>
      </c>
      <c r="H131" s="183">
        <f t="shared" si="22"/>
        <v>0</v>
      </c>
    </row>
    <row r="132" spans="1:8">
      <c r="A132" s="294" t="s">
        <v>346</v>
      </c>
      <c r="B132" s="328"/>
      <c r="C132" s="195">
        <v>0</v>
      </c>
      <c r="D132" s="195">
        <v>0</v>
      </c>
      <c r="E132" s="195">
        <f t="shared" si="21"/>
        <v>0</v>
      </c>
      <c r="F132" s="195">
        <v>0</v>
      </c>
      <c r="G132" s="195">
        <v>0</v>
      </c>
      <c r="H132" s="183">
        <f t="shared" si="22"/>
        <v>0</v>
      </c>
    </row>
    <row r="133" spans="1:8">
      <c r="A133" s="270" t="s">
        <v>347</v>
      </c>
      <c r="B133" s="271"/>
      <c r="C133" s="195">
        <f>SUM(C134:C136)</f>
        <v>0</v>
      </c>
      <c r="D133" s="195">
        <f>SUM(D134:D136)</f>
        <v>0</v>
      </c>
      <c r="E133" s="195">
        <f t="shared" si="21"/>
        <v>0</v>
      </c>
      <c r="F133" s="195">
        <f>SUM(F134:F136)</f>
        <v>0</v>
      </c>
      <c r="G133" s="195">
        <f>SUM(G134:G136)</f>
        <v>0</v>
      </c>
      <c r="H133" s="183">
        <f t="shared" si="22"/>
        <v>0</v>
      </c>
    </row>
    <row r="134" spans="1:8">
      <c r="A134" s="294" t="s">
        <v>348</v>
      </c>
      <c r="B134" s="328"/>
      <c r="C134" s="195">
        <v>0</v>
      </c>
      <c r="D134" s="195">
        <v>0</v>
      </c>
      <c r="E134" s="195">
        <f t="shared" si="21"/>
        <v>0</v>
      </c>
      <c r="F134" s="195">
        <v>0</v>
      </c>
      <c r="G134" s="195">
        <v>0</v>
      </c>
      <c r="H134" s="183">
        <f t="shared" si="22"/>
        <v>0</v>
      </c>
    </row>
    <row r="135" spans="1:8">
      <c r="A135" s="294" t="s">
        <v>349</v>
      </c>
      <c r="B135" s="328"/>
      <c r="C135" s="195">
        <v>0</v>
      </c>
      <c r="D135" s="195">
        <v>0</v>
      </c>
      <c r="E135" s="195">
        <f t="shared" si="21"/>
        <v>0</v>
      </c>
      <c r="F135" s="195">
        <v>0</v>
      </c>
      <c r="G135" s="195">
        <v>0</v>
      </c>
      <c r="H135" s="183">
        <f t="shared" si="22"/>
        <v>0</v>
      </c>
    </row>
    <row r="136" spans="1:8">
      <c r="A136" s="294" t="s">
        <v>350</v>
      </c>
      <c r="B136" s="328"/>
      <c r="C136" s="195">
        <v>0</v>
      </c>
      <c r="D136" s="195">
        <v>0</v>
      </c>
      <c r="E136" s="195">
        <f t="shared" si="21"/>
        <v>0</v>
      </c>
      <c r="F136" s="195">
        <v>0</v>
      </c>
      <c r="G136" s="195">
        <v>0</v>
      </c>
      <c r="H136" s="183">
        <f t="shared" si="22"/>
        <v>0</v>
      </c>
    </row>
    <row r="137" spans="1:8">
      <c r="A137" s="294" t="s">
        <v>351</v>
      </c>
      <c r="B137" s="328"/>
      <c r="C137" s="195">
        <f>SUM(C138:C145)</f>
        <v>0</v>
      </c>
      <c r="D137" s="195">
        <f>SUM(D138:D145)</f>
        <v>0</v>
      </c>
      <c r="E137" s="195">
        <f t="shared" si="21"/>
        <v>0</v>
      </c>
      <c r="F137" s="195">
        <f>SUM(F138:F145)</f>
        <v>0</v>
      </c>
      <c r="G137" s="195">
        <f>SUM(G138:G145)</f>
        <v>0</v>
      </c>
      <c r="H137" s="183">
        <f t="shared" si="22"/>
        <v>0</v>
      </c>
    </row>
    <row r="138" spans="1:8">
      <c r="A138" s="294" t="s">
        <v>352</v>
      </c>
      <c r="B138" s="328"/>
      <c r="C138" s="195">
        <v>0</v>
      </c>
      <c r="D138" s="195">
        <v>0</v>
      </c>
      <c r="E138" s="195">
        <f t="shared" si="21"/>
        <v>0</v>
      </c>
      <c r="F138" s="195">
        <v>0</v>
      </c>
      <c r="G138" s="195">
        <v>0</v>
      </c>
      <c r="H138" s="183">
        <f t="shared" si="22"/>
        <v>0</v>
      </c>
    </row>
    <row r="139" spans="1:8">
      <c r="A139" s="294" t="s">
        <v>353</v>
      </c>
      <c r="B139" s="328"/>
      <c r="C139" s="195">
        <v>0</v>
      </c>
      <c r="D139" s="195">
        <v>0</v>
      </c>
      <c r="E139" s="195">
        <f t="shared" si="21"/>
        <v>0</v>
      </c>
      <c r="F139" s="195">
        <v>0</v>
      </c>
      <c r="G139" s="195">
        <v>0</v>
      </c>
      <c r="H139" s="183">
        <f t="shared" si="22"/>
        <v>0</v>
      </c>
    </row>
    <row r="140" spans="1:8">
      <c r="A140" s="294" t="s">
        <v>354</v>
      </c>
      <c r="B140" s="328"/>
      <c r="C140" s="195">
        <v>0</v>
      </c>
      <c r="D140" s="195">
        <v>0</v>
      </c>
      <c r="E140" s="195">
        <f t="shared" si="21"/>
        <v>0</v>
      </c>
      <c r="F140" s="195">
        <v>0</v>
      </c>
      <c r="G140" s="195">
        <v>0</v>
      </c>
      <c r="H140" s="183">
        <f t="shared" si="22"/>
        <v>0</v>
      </c>
    </row>
    <row r="141" spans="1:8">
      <c r="A141" s="294" t="s">
        <v>355</v>
      </c>
      <c r="B141" s="328"/>
      <c r="C141" s="195">
        <v>0</v>
      </c>
      <c r="D141" s="195">
        <v>0</v>
      </c>
      <c r="E141" s="195">
        <f t="shared" si="21"/>
        <v>0</v>
      </c>
      <c r="F141" s="195">
        <v>0</v>
      </c>
      <c r="G141" s="195">
        <v>0</v>
      </c>
      <c r="H141" s="183">
        <f t="shared" si="22"/>
        <v>0</v>
      </c>
    </row>
    <row r="142" spans="1:8">
      <c r="A142" s="294" t="s">
        <v>356</v>
      </c>
      <c r="B142" s="328"/>
      <c r="C142" s="195">
        <v>0</v>
      </c>
      <c r="D142" s="195">
        <v>0</v>
      </c>
      <c r="E142" s="195">
        <f t="shared" si="21"/>
        <v>0</v>
      </c>
      <c r="F142" s="195">
        <v>0</v>
      </c>
      <c r="G142" s="195">
        <v>0</v>
      </c>
      <c r="H142" s="183">
        <f t="shared" si="22"/>
        <v>0</v>
      </c>
    </row>
    <row r="143" spans="1:8">
      <c r="A143" s="294" t="s">
        <v>357</v>
      </c>
      <c r="B143" s="328"/>
      <c r="C143" s="195">
        <v>0</v>
      </c>
      <c r="D143" s="195">
        <v>0</v>
      </c>
      <c r="E143" s="195">
        <f t="shared" si="21"/>
        <v>0</v>
      </c>
      <c r="F143" s="195">
        <v>0</v>
      </c>
      <c r="G143" s="195">
        <v>0</v>
      </c>
      <c r="H143" s="183">
        <f t="shared" si="22"/>
        <v>0</v>
      </c>
    </row>
    <row r="144" spans="1:8">
      <c r="A144" s="294" t="s">
        <v>358</v>
      </c>
      <c r="B144" s="328"/>
      <c r="C144" s="195">
        <v>0</v>
      </c>
      <c r="D144" s="195">
        <v>0</v>
      </c>
      <c r="E144" s="195">
        <f t="shared" si="21"/>
        <v>0</v>
      </c>
      <c r="F144" s="195">
        <v>0</v>
      </c>
      <c r="G144" s="195">
        <v>0</v>
      </c>
      <c r="H144" s="183">
        <f t="shared" si="22"/>
        <v>0</v>
      </c>
    </row>
    <row r="145" spans="1:8">
      <c r="A145" s="294" t="s">
        <v>359</v>
      </c>
      <c r="B145" s="328"/>
      <c r="C145" s="195">
        <v>0</v>
      </c>
      <c r="D145" s="195">
        <v>0</v>
      </c>
      <c r="E145" s="195">
        <f t="shared" si="21"/>
        <v>0</v>
      </c>
      <c r="F145" s="195">
        <v>0</v>
      </c>
      <c r="G145" s="195">
        <v>0</v>
      </c>
      <c r="H145" s="183">
        <f t="shared" si="22"/>
        <v>0</v>
      </c>
    </row>
    <row r="146" spans="1:8">
      <c r="A146" s="270" t="s">
        <v>360</v>
      </c>
      <c r="B146" s="271"/>
      <c r="C146" s="195">
        <f>SUM(C147:C149)</f>
        <v>0</v>
      </c>
      <c r="D146" s="195">
        <f>SUM(D147:D149)</f>
        <v>0</v>
      </c>
      <c r="E146" s="195">
        <f t="shared" si="21"/>
        <v>0</v>
      </c>
      <c r="F146" s="195">
        <f>SUM(F147:F149)</f>
        <v>0</v>
      </c>
      <c r="G146" s="195">
        <f>SUM(G147:G149)</f>
        <v>0</v>
      </c>
      <c r="H146" s="183">
        <f t="shared" si="22"/>
        <v>0</v>
      </c>
    </row>
    <row r="147" spans="1:8">
      <c r="A147" s="294" t="s">
        <v>361</v>
      </c>
      <c r="B147" s="328"/>
      <c r="C147" s="195">
        <v>0</v>
      </c>
      <c r="D147" s="195">
        <v>0</v>
      </c>
      <c r="E147" s="195">
        <f t="shared" si="21"/>
        <v>0</v>
      </c>
      <c r="F147" s="195">
        <v>0</v>
      </c>
      <c r="G147" s="195">
        <v>0</v>
      </c>
      <c r="H147" s="183">
        <f t="shared" si="22"/>
        <v>0</v>
      </c>
    </row>
    <row r="148" spans="1:8">
      <c r="A148" s="294" t="s">
        <v>362</v>
      </c>
      <c r="B148" s="328"/>
      <c r="C148" s="195">
        <v>0</v>
      </c>
      <c r="D148" s="195">
        <v>0</v>
      </c>
      <c r="E148" s="195">
        <f t="shared" si="21"/>
        <v>0</v>
      </c>
      <c r="F148" s="195">
        <v>0</v>
      </c>
      <c r="G148" s="195">
        <v>0</v>
      </c>
      <c r="H148" s="183">
        <f t="shared" si="22"/>
        <v>0</v>
      </c>
    </row>
    <row r="149" spans="1:8">
      <c r="A149" s="294" t="s">
        <v>363</v>
      </c>
      <c r="B149" s="328"/>
      <c r="C149" s="195">
        <v>0</v>
      </c>
      <c r="D149" s="195">
        <v>0</v>
      </c>
      <c r="E149" s="195">
        <f t="shared" ref="E149:E157" si="23">+C149+D149</f>
        <v>0</v>
      </c>
      <c r="F149" s="195">
        <v>0</v>
      </c>
      <c r="G149" s="195">
        <v>0</v>
      </c>
      <c r="H149" s="183">
        <f t="shared" ref="H149:H157" si="24">+E149-F149</f>
        <v>0</v>
      </c>
    </row>
    <row r="150" spans="1:8">
      <c r="A150" s="270" t="s">
        <v>364</v>
      </c>
      <c r="B150" s="271"/>
      <c r="C150" s="195">
        <f>SUM(C151:C157)</f>
        <v>0</v>
      </c>
      <c r="D150" s="195">
        <f>SUM(D151:D157)</f>
        <v>0</v>
      </c>
      <c r="E150" s="195">
        <f t="shared" si="23"/>
        <v>0</v>
      </c>
      <c r="F150" s="195">
        <f>SUM(F151:F157)</f>
        <v>0</v>
      </c>
      <c r="G150" s="195">
        <f>SUM(G151:G157)</f>
        <v>0</v>
      </c>
      <c r="H150" s="183">
        <f t="shared" si="24"/>
        <v>0</v>
      </c>
    </row>
    <row r="151" spans="1:8">
      <c r="A151" s="294" t="s">
        <v>365</v>
      </c>
      <c r="B151" s="328"/>
      <c r="C151" s="195">
        <v>0</v>
      </c>
      <c r="D151" s="195">
        <v>0</v>
      </c>
      <c r="E151" s="195">
        <f t="shared" si="23"/>
        <v>0</v>
      </c>
      <c r="F151" s="195">
        <v>0</v>
      </c>
      <c r="G151" s="195">
        <v>0</v>
      </c>
      <c r="H151" s="183">
        <f t="shared" si="24"/>
        <v>0</v>
      </c>
    </row>
    <row r="152" spans="1:8">
      <c r="A152" s="294" t="s">
        <v>366</v>
      </c>
      <c r="B152" s="328"/>
      <c r="C152" s="195">
        <v>0</v>
      </c>
      <c r="D152" s="195">
        <v>0</v>
      </c>
      <c r="E152" s="195">
        <f t="shared" si="23"/>
        <v>0</v>
      </c>
      <c r="F152" s="195">
        <v>0</v>
      </c>
      <c r="G152" s="195">
        <v>0</v>
      </c>
      <c r="H152" s="183">
        <f t="shared" si="24"/>
        <v>0</v>
      </c>
    </row>
    <row r="153" spans="1:8">
      <c r="A153" s="294" t="s">
        <v>367</v>
      </c>
      <c r="B153" s="328"/>
      <c r="C153" s="195">
        <v>0</v>
      </c>
      <c r="D153" s="195">
        <v>0</v>
      </c>
      <c r="E153" s="195">
        <f t="shared" si="23"/>
        <v>0</v>
      </c>
      <c r="F153" s="195">
        <v>0</v>
      </c>
      <c r="G153" s="195">
        <v>0</v>
      </c>
      <c r="H153" s="183">
        <f t="shared" si="24"/>
        <v>0</v>
      </c>
    </row>
    <row r="154" spans="1:8">
      <c r="A154" s="294" t="s">
        <v>368</v>
      </c>
      <c r="B154" s="328"/>
      <c r="C154" s="195">
        <v>0</v>
      </c>
      <c r="D154" s="195">
        <v>0</v>
      </c>
      <c r="E154" s="195">
        <f t="shared" si="23"/>
        <v>0</v>
      </c>
      <c r="F154" s="195">
        <v>0</v>
      </c>
      <c r="G154" s="195">
        <v>0</v>
      </c>
      <c r="H154" s="183">
        <f t="shared" si="24"/>
        <v>0</v>
      </c>
    </row>
    <row r="155" spans="1:8">
      <c r="A155" s="294" t="s">
        <v>369</v>
      </c>
      <c r="B155" s="328"/>
      <c r="C155" s="195">
        <v>0</v>
      </c>
      <c r="D155" s="195">
        <v>0</v>
      </c>
      <c r="E155" s="195">
        <f t="shared" si="23"/>
        <v>0</v>
      </c>
      <c r="F155" s="195">
        <v>0</v>
      </c>
      <c r="G155" s="195">
        <v>0</v>
      </c>
      <c r="H155" s="183">
        <f t="shared" si="24"/>
        <v>0</v>
      </c>
    </row>
    <row r="156" spans="1:8">
      <c r="A156" s="294" t="s">
        <v>370</v>
      </c>
      <c r="B156" s="328"/>
      <c r="C156" s="195">
        <v>0</v>
      </c>
      <c r="D156" s="195">
        <v>0</v>
      </c>
      <c r="E156" s="195">
        <f t="shared" si="23"/>
        <v>0</v>
      </c>
      <c r="F156" s="195">
        <v>0</v>
      </c>
      <c r="G156" s="195">
        <v>0</v>
      </c>
      <c r="H156" s="183">
        <f t="shared" si="24"/>
        <v>0</v>
      </c>
    </row>
    <row r="157" spans="1:8">
      <c r="A157" s="294" t="s">
        <v>371</v>
      </c>
      <c r="B157" s="328"/>
      <c r="C157" s="195">
        <v>0</v>
      </c>
      <c r="D157" s="195">
        <v>0</v>
      </c>
      <c r="E157" s="195">
        <f t="shared" si="23"/>
        <v>0</v>
      </c>
      <c r="F157" s="195">
        <v>0</v>
      </c>
      <c r="G157" s="195">
        <v>0</v>
      </c>
      <c r="H157" s="183">
        <f t="shared" si="24"/>
        <v>0</v>
      </c>
    </row>
    <row r="158" spans="1:8">
      <c r="A158" s="23"/>
      <c r="B158" s="88"/>
      <c r="C158" s="195"/>
      <c r="D158" s="196"/>
      <c r="E158" s="194"/>
      <c r="F158" s="196"/>
      <c r="G158" s="197"/>
      <c r="H158" s="196"/>
    </row>
    <row r="159" spans="1:8">
      <c r="A159" s="268" t="s">
        <v>373</v>
      </c>
      <c r="B159" s="269"/>
      <c r="C159" s="198">
        <f>SUM(C83,C8)</f>
        <v>408425123</v>
      </c>
      <c r="D159" s="199">
        <f t="shared" ref="D159:G159" si="25">SUM(D83,D8)</f>
        <v>6494258</v>
      </c>
      <c r="E159" s="200">
        <f t="shared" si="25"/>
        <v>414919381</v>
      </c>
      <c r="F159" s="199">
        <f t="shared" si="25"/>
        <v>154134852</v>
      </c>
      <c r="G159" s="200">
        <f t="shared" si="25"/>
        <v>153011129</v>
      </c>
      <c r="H159" s="199">
        <f>SUM(H83,H8)</f>
        <v>260784529</v>
      </c>
    </row>
    <row r="160" spans="1:8" ht="15.75" thickBot="1">
      <c r="A160" s="89"/>
      <c r="B160" s="33"/>
      <c r="C160" s="201"/>
      <c r="D160" s="202"/>
      <c r="E160" s="203"/>
      <c r="F160" s="202"/>
      <c r="G160" s="204"/>
      <c r="H160" s="202"/>
    </row>
    <row r="162" spans="1:9">
      <c r="C162" s="50"/>
      <c r="D162" s="50"/>
      <c r="E162" s="50"/>
      <c r="F162" s="50"/>
      <c r="G162" s="50"/>
      <c r="H162" s="50"/>
    </row>
    <row r="163" spans="1:9">
      <c r="A163" s="65"/>
      <c r="B163" s="65"/>
      <c r="C163" s="68"/>
      <c r="D163" s="68"/>
      <c r="E163" s="68"/>
      <c r="F163" s="69"/>
      <c r="G163" s="69"/>
      <c r="H163" s="68"/>
      <c r="I163" s="65"/>
    </row>
    <row r="164" spans="1:9">
      <c r="A164" s="65"/>
      <c r="B164" s="65"/>
      <c r="C164" s="205"/>
      <c r="D164" s="205"/>
      <c r="E164" s="205"/>
      <c r="F164" s="206"/>
      <c r="G164" s="206"/>
      <c r="H164" s="205"/>
      <c r="I164" s="65"/>
    </row>
    <row r="165" spans="1:9">
      <c r="A165" s="65"/>
      <c r="B165" s="65"/>
      <c r="C165" s="68"/>
      <c r="D165" s="68"/>
      <c r="E165" s="68"/>
      <c r="F165" s="69"/>
      <c r="G165" s="69"/>
      <c r="H165" s="68"/>
      <c r="I165" s="65"/>
    </row>
    <row r="166" spans="1:9">
      <c r="A166" s="65"/>
      <c r="B166" s="65"/>
      <c r="C166" s="68"/>
      <c r="D166" s="68"/>
      <c r="E166" s="68"/>
      <c r="F166" s="69"/>
      <c r="G166" s="69"/>
      <c r="H166" s="68"/>
      <c r="I166" s="65"/>
    </row>
    <row r="167" spans="1:9">
      <c r="A167" s="65"/>
      <c r="B167" s="65"/>
      <c r="C167" s="68"/>
      <c r="D167" s="68"/>
      <c r="E167" s="68"/>
      <c r="F167" s="69"/>
      <c r="G167" s="69"/>
      <c r="H167" s="68"/>
      <c r="I167" s="65"/>
    </row>
    <row r="168" spans="1:9">
      <c r="A168" s="65"/>
      <c r="B168" s="65"/>
      <c r="C168" s="68"/>
      <c r="D168" s="68"/>
      <c r="E168" s="68"/>
      <c r="F168" s="69"/>
      <c r="G168" s="69"/>
      <c r="H168" s="68"/>
      <c r="I168" s="65"/>
    </row>
    <row r="169" spans="1:9">
      <c r="A169" s="65"/>
      <c r="B169" s="65"/>
      <c r="C169" s="68"/>
      <c r="D169" s="68"/>
      <c r="E169" s="68"/>
      <c r="F169" s="69"/>
      <c r="G169" s="69"/>
      <c r="H169" s="68"/>
      <c r="I169" s="65"/>
    </row>
    <row r="170" spans="1:9">
      <c r="A170" s="65"/>
      <c r="B170" s="65"/>
      <c r="C170" s="68"/>
      <c r="D170" s="68"/>
      <c r="E170" s="68"/>
      <c r="F170" s="69"/>
      <c r="G170" s="69"/>
      <c r="H170" s="68"/>
      <c r="I170" s="65"/>
    </row>
    <row r="171" spans="1:9">
      <c r="A171" s="65"/>
      <c r="B171" s="65"/>
      <c r="C171" s="68"/>
      <c r="D171" s="68"/>
      <c r="E171" s="68"/>
      <c r="F171" s="69"/>
      <c r="G171" s="69"/>
      <c r="H171" s="68"/>
      <c r="I171" s="65"/>
    </row>
    <row r="172" spans="1:9">
      <c r="A172" s="65"/>
      <c r="B172" s="65"/>
      <c r="C172" s="68"/>
      <c r="D172" s="68"/>
      <c r="E172" s="68"/>
      <c r="F172" s="69"/>
      <c r="G172" s="69"/>
      <c r="H172" s="68"/>
      <c r="I172" s="65"/>
    </row>
    <row r="173" spans="1:9">
      <c r="A173" s="65"/>
      <c r="B173" s="65"/>
      <c r="C173" s="68"/>
      <c r="D173" s="68"/>
      <c r="E173" s="68"/>
      <c r="F173" s="69"/>
      <c r="G173" s="69"/>
      <c r="H173" s="68"/>
      <c r="I173" s="65"/>
    </row>
    <row r="174" spans="1:9">
      <c r="A174" s="65"/>
      <c r="B174" s="65"/>
      <c r="C174" s="68"/>
      <c r="D174" s="68"/>
      <c r="E174" s="68"/>
      <c r="F174" s="69"/>
      <c r="G174" s="69"/>
      <c r="H174" s="68"/>
      <c r="I174" s="65"/>
    </row>
    <row r="175" spans="1:9">
      <c r="A175" s="65"/>
      <c r="B175" s="65"/>
      <c r="C175" s="68"/>
      <c r="D175" s="68"/>
      <c r="E175" s="68"/>
      <c r="F175" s="69"/>
      <c r="G175" s="69"/>
      <c r="H175" s="68"/>
      <c r="I175" s="65"/>
    </row>
    <row r="176" spans="1:9">
      <c r="A176" s="65"/>
      <c r="B176" s="65"/>
      <c r="C176" s="70"/>
      <c r="D176" s="65"/>
      <c r="E176" s="70"/>
      <c r="F176" s="68"/>
      <c r="G176" s="68"/>
      <c r="H176" s="65"/>
      <c r="I176" s="65"/>
    </row>
    <row r="177" spans="1:9">
      <c r="A177" s="65"/>
      <c r="B177" s="66" t="s">
        <v>499</v>
      </c>
      <c r="C177" s="70"/>
      <c r="D177" s="65"/>
      <c r="E177" s="216" t="s">
        <v>520</v>
      </c>
      <c r="F177" s="216"/>
      <c r="G177" s="216"/>
      <c r="H177" s="65"/>
      <c r="I177" s="65"/>
    </row>
    <row r="178" spans="1:9">
      <c r="A178" s="65"/>
      <c r="B178" s="67" t="s">
        <v>439</v>
      </c>
      <c r="C178" s="70"/>
      <c r="D178" s="65"/>
      <c r="E178" s="215" t="s">
        <v>440</v>
      </c>
      <c r="F178" s="215"/>
      <c r="G178" s="215"/>
      <c r="H178" s="65"/>
      <c r="I178" s="65"/>
    </row>
    <row r="179" spans="1:9">
      <c r="A179" s="65"/>
      <c r="B179" s="65"/>
      <c r="C179" s="70"/>
      <c r="D179" s="65"/>
      <c r="E179" s="70"/>
      <c r="F179" s="65"/>
      <c r="G179" s="65"/>
      <c r="H179" s="65"/>
      <c r="I179" s="65"/>
    </row>
    <row r="180" spans="1:9">
      <c r="A180" s="65"/>
      <c r="B180" s="65"/>
      <c r="C180" s="70"/>
      <c r="D180" s="65"/>
      <c r="E180" s="70"/>
      <c r="F180" s="65"/>
      <c r="G180" s="65"/>
      <c r="H180" s="65"/>
      <c r="I180" s="65"/>
    </row>
    <row r="181" spans="1:9">
      <c r="A181" s="65"/>
      <c r="B181" s="65"/>
      <c r="C181" s="70"/>
      <c r="D181" s="65"/>
      <c r="E181" s="70"/>
      <c r="F181" s="65"/>
      <c r="G181" s="65"/>
      <c r="H181" s="65"/>
      <c r="I181" s="65"/>
    </row>
    <row r="182" spans="1:9">
      <c r="A182" s="65"/>
      <c r="B182" s="65"/>
      <c r="C182" s="70"/>
      <c r="D182" s="65"/>
      <c r="E182" s="70"/>
      <c r="F182" s="65"/>
      <c r="G182" s="65"/>
      <c r="H182" s="65"/>
      <c r="I182" s="65"/>
    </row>
  </sheetData>
  <mergeCells count="167">
    <mergeCell ref="E177:G177"/>
    <mergeCell ref="E178:G178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47:B47"/>
    <mergeCell ref="A15:B15"/>
    <mergeCell ref="A16:B16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35:B35"/>
    <mergeCell ref="A36:B36"/>
    <mergeCell ref="A38:B38"/>
    <mergeCell ref="A39:B39"/>
    <mergeCell ref="A26:B26"/>
    <mergeCell ref="A28:B28"/>
    <mergeCell ref="A29:B29"/>
    <mergeCell ref="A30:B30"/>
    <mergeCell ref="A31:B31"/>
    <mergeCell ref="A32:B32"/>
    <mergeCell ref="A159:B159"/>
    <mergeCell ref="A10:B10"/>
    <mergeCell ref="A11:B11"/>
    <mergeCell ref="A12:B12"/>
    <mergeCell ref="A13:B13"/>
    <mergeCell ref="A14:B14"/>
    <mergeCell ref="H83:H84"/>
    <mergeCell ref="A85:B85"/>
    <mergeCell ref="A93:B93"/>
    <mergeCell ref="A103:B103"/>
    <mergeCell ref="A113:B113"/>
    <mergeCell ref="A123:B123"/>
    <mergeCell ref="A89:B89"/>
    <mergeCell ref="A90:B90"/>
    <mergeCell ref="A91:B91"/>
    <mergeCell ref="A92:B92"/>
    <mergeCell ref="A84:B84"/>
    <mergeCell ref="C83:C84"/>
    <mergeCell ref="D83:D84"/>
    <mergeCell ref="E83:E84"/>
    <mergeCell ref="F83:F84"/>
    <mergeCell ref="G83:G84"/>
    <mergeCell ref="A57:B57"/>
    <mergeCell ref="A61:B61"/>
    <mergeCell ref="A133:B133"/>
    <mergeCell ref="A137:B137"/>
    <mergeCell ref="A146:B146"/>
    <mergeCell ref="A70:B70"/>
    <mergeCell ref="A74:B74"/>
    <mergeCell ref="A82:B82"/>
    <mergeCell ref="A83:B83"/>
    <mergeCell ref="A60:B60"/>
    <mergeCell ref="A62:B62"/>
    <mergeCell ref="A63:B63"/>
    <mergeCell ref="A64:B64"/>
    <mergeCell ref="A65:B65"/>
    <mergeCell ref="A66:B66"/>
    <mergeCell ref="A67:B67"/>
    <mergeCell ref="A68:B68"/>
    <mergeCell ref="A69:B69"/>
    <mergeCell ref="A71:B71"/>
    <mergeCell ref="A86:B86"/>
    <mergeCell ref="A87:B87"/>
    <mergeCell ref="A88:B88"/>
    <mergeCell ref="A100:B100"/>
    <mergeCell ref="A101:B101"/>
    <mergeCell ref="A102:B102"/>
    <mergeCell ref="A104:B104"/>
    <mergeCell ref="A46:B46"/>
    <mergeCell ref="A48:B48"/>
    <mergeCell ref="A49:B49"/>
    <mergeCell ref="A50:B50"/>
    <mergeCell ref="A51:B51"/>
    <mergeCell ref="A52:B52"/>
    <mergeCell ref="A40:B40"/>
    <mergeCell ref="A41:B41"/>
    <mergeCell ref="A42:B42"/>
    <mergeCell ref="A43:B43"/>
    <mergeCell ref="A44:B44"/>
    <mergeCell ref="A45:B45"/>
    <mergeCell ref="A53:B53"/>
    <mergeCell ref="A54:B54"/>
    <mergeCell ref="A55:B55"/>
    <mergeCell ref="A56:B56"/>
    <mergeCell ref="A58:B58"/>
    <mergeCell ref="A59:B59"/>
    <mergeCell ref="A79:B79"/>
    <mergeCell ref="A80:B80"/>
    <mergeCell ref="A81:B81"/>
    <mergeCell ref="A72:B72"/>
    <mergeCell ref="A73:B73"/>
    <mergeCell ref="A75:B75"/>
    <mergeCell ref="A76:B76"/>
    <mergeCell ref="A77:B77"/>
    <mergeCell ref="A78:B78"/>
    <mergeCell ref="A105:B105"/>
    <mergeCell ref="A106:B106"/>
    <mergeCell ref="A94:B94"/>
    <mergeCell ref="A95:B95"/>
    <mergeCell ref="A96:B96"/>
    <mergeCell ref="A97:B97"/>
    <mergeCell ref="A98:B98"/>
    <mergeCell ref="A99:B99"/>
    <mergeCell ref="A114:B114"/>
    <mergeCell ref="A115:B115"/>
    <mergeCell ref="A116:B116"/>
    <mergeCell ref="A117:B117"/>
    <mergeCell ref="A118:B118"/>
    <mergeCell ref="A119:B119"/>
    <mergeCell ref="A107:B107"/>
    <mergeCell ref="A108:B108"/>
    <mergeCell ref="A109:B109"/>
    <mergeCell ref="A110:B110"/>
    <mergeCell ref="A111:B111"/>
    <mergeCell ref="A112:B112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24:B124"/>
    <mergeCell ref="A125:B125"/>
    <mergeCell ref="A126:B126"/>
    <mergeCell ref="A141:B141"/>
    <mergeCell ref="A142:B142"/>
    <mergeCell ref="A143:B143"/>
    <mergeCell ref="A144:B144"/>
    <mergeCell ref="A145:B145"/>
    <mergeCell ref="A147:B147"/>
    <mergeCell ref="A134:B134"/>
    <mergeCell ref="A135:B135"/>
    <mergeCell ref="A136:B136"/>
    <mergeCell ref="A138:B138"/>
    <mergeCell ref="A139:B139"/>
    <mergeCell ref="A140:B140"/>
    <mergeCell ref="A155:B155"/>
    <mergeCell ref="A156:B156"/>
    <mergeCell ref="A157:B157"/>
    <mergeCell ref="A148:B148"/>
    <mergeCell ref="A149:B149"/>
    <mergeCell ref="A151:B151"/>
    <mergeCell ref="A152:B152"/>
    <mergeCell ref="A153:B153"/>
    <mergeCell ref="A154:B154"/>
    <mergeCell ref="A150:B150"/>
  </mergeCells>
  <phoneticPr fontId="20" type="noConversion"/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2" manualBreakCount="2">
    <brk id="69" max="16383" man="1"/>
    <brk id="1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H46"/>
  <sheetViews>
    <sheetView zoomScaleNormal="100" workbookViewId="0">
      <selection activeCell="D31" sqref="D31"/>
    </sheetView>
  </sheetViews>
  <sheetFormatPr baseColWidth="10" defaultRowHeight="15"/>
  <cols>
    <col min="1" max="1" width="42" customWidth="1"/>
    <col min="2" max="2" width="16.28515625" bestFit="1" customWidth="1"/>
    <col min="3" max="3" width="12.28515625" customWidth="1"/>
    <col min="4" max="7" width="16.28515625" bestFit="1" customWidth="1"/>
  </cols>
  <sheetData>
    <row r="1" spans="1:7">
      <c r="A1" s="243" t="s">
        <v>437</v>
      </c>
      <c r="B1" s="345"/>
      <c r="C1" s="345"/>
      <c r="D1" s="345"/>
      <c r="E1" s="345"/>
      <c r="F1" s="345"/>
      <c r="G1" s="244"/>
    </row>
    <row r="2" spans="1:7">
      <c r="A2" s="346" t="s">
        <v>446</v>
      </c>
      <c r="B2" s="347"/>
      <c r="C2" s="347"/>
      <c r="D2" s="347"/>
      <c r="E2" s="347"/>
      <c r="F2" s="347"/>
      <c r="G2" s="348"/>
    </row>
    <row r="3" spans="1:7">
      <c r="A3" s="346" t="s">
        <v>374</v>
      </c>
      <c r="B3" s="347"/>
      <c r="C3" s="347"/>
      <c r="D3" s="347"/>
      <c r="E3" s="347"/>
      <c r="F3" s="347"/>
      <c r="G3" s="348"/>
    </row>
    <row r="4" spans="1:7">
      <c r="A4" s="346" t="str">
        <f>BP!A3</f>
        <v>Del 1 de Enero al 31 de Marzo de 2026 (b)</v>
      </c>
      <c r="B4" s="347"/>
      <c r="C4" s="347"/>
      <c r="D4" s="347"/>
      <c r="E4" s="347"/>
      <c r="F4" s="347"/>
      <c r="G4" s="348"/>
    </row>
    <row r="5" spans="1:7" ht="15.75" thickBot="1">
      <c r="A5" s="245" t="s">
        <v>0</v>
      </c>
      <c r="B5" s="349"/>
      <c r="C5" s="349"/>
      <c r="D5" s="349"/>
      <c r="E5" s="349"/>
      <c r="F5" s="349"/>
      <c r="G5" s="246"/>
    </row>
    <row r="6" spans="1:7" ht="15.75" thickBot="1">
      <c r="A6" s="232" t="s">
        <v>1</v>
      </c>
      <c r="B6" s="240" t="s">
        <v>294</v>
      </c>
      <c r="C6" s="241"/>
      <c r="D6" s="241"/>
      <c r="E6" s="241"/>
      <c r="F6" s="241"/>
      <c r="G6" s="232" t="s">
        <v>295</v>
      </c>
    </row>
    <row r="7" spans="1:7" ht="23.25" thickBot="1">
      <c r="A7" s="234"/>
      <c r="B7" s="179" t="s">
        <v>182</v>
      </c>
      <c r="C7" s="175" t="s">
        <v>226</v>
      </c>
      <c r="D7" s="179" t="s">
        <v>227</v>
      </c>
      <c r="E7" s="175" t="s">
        <v>183</v>
      </c>
      <c r="F7" s="179" t="s">
        <v>200</v>
      </c>
      <c r="G7" s="234"/>
    </row>
    <row r="8" spans="1:7">
      <c r="A8" s="2" t="s">
        <v>375</v>
      </c>
      <c r="B8" s="350">
        <f t="shared" ref="B8:G8" si="0">SUM(B11:B17)</f>
        <v>408425123</v>
      </c>
      <c r="C8" s="352">
        <f t="shared" si="0"/>
        <v>6494258</v>
      </c>
      <c r="D8" s="350">
        <f t="shared" si="0"/>
        <v>414919381</v>
      </c>
      <c r="E8" s="352">
        <f t="shared" si="0"/>
        <v>154134852</v>
      </c>
      <c r="F8" s="350">
        <f t="shared" si="0"/>
        <v>153011129</v>
      </c>
      <c r="G8" s="350">
        <f t="shared" si="0"/>
        <v>260784529</v>
      </c>
    </row>
    <row r="9" spans="1:7">
      <c r="A9" s="2" t="s">
        <v>376</v>
      </c>
      <c r="B9" s="351"/>
      <c r="C9" s="353"/>
      <c r="D9" s="351"/>
      <c r="E9" s="353"/>
      <c r="F9" s="351"/>
      <c r="G9" s="351"/>
    </row>
    <row r="10" spans="1:7">
      <c r="A10" s="5" t="s">
        <v>377</v>
      </c>
      <c r="B10" s="91">
        <v>0</v>
      </c>
      <c r="C10" s="93">
        <v>0</v>
      </c>
      <c r="D10" s="91">
        <v>0</v>
      </c>
      <c r="E10" s="93">
        <v>0</v>
      </c>
      <c r="F10" s="91">
        <v>0</v>
      </c>
      <c r="G10" s="91">
        <v>0</v>
      </c>
    </row>
    <row r="11" spans="1:7">
      <c r="A11" s="5" t="s">
        <v>378</v>
      </c>
      <c r="B11" s="95">
        <v>408425123</v>
      </c>
      <c r="C11" s="96">
        <v>6494258</v>
      </c>
      <c r="D11" s="95">
        <v>414919381</v>
      </c>
      <c r="E11" s="96">
        <v>154134852</v>
      </c>
      <c r="F11" s="95">
        <v>153011129</v>
      </c>
      <c r="G11" s="95">
        <f>D11-E11</f>
        <v>260784529</v>
      </c>
    </row>
    <row r="12" spans="1:7">
      <c r="A12" s="34" t="s">
        <v>379</v>
      </c>
      <c r="B12" s="91">
        <v>0</v>
      </c>
      <c r="C12" s="93">
        <v>0</v>
      </c>
      <c r="D12" s="91">
        <v>0</v>
      </c>
      <c r="E12" s="93">
        <v>0</v>
      </c>
      <c r="F12" s="91">
        <v>0</v>
      </c>
      <c r="G12" s="91">
        <v>0</v>
      </c>
    </row>
    <row r="13" spans="1:7">
      <c r="A13" s="5" t="s">
        <v>380</v>
      </c>
      <c r="B13" s="91">
        <v>0</v>
      </c>
      <c r="C13" s="93">
        <v>0</v>
      </c>
      <c r="D13" s="91">
        <v>0</v>
      </c>
      <c r="E13" s="93">
        <v>0</v>
      </c>
      <c r="F13" s="91">
        <v>0</v>
      </c>
      <c r="G13" s="91">
        <v>0</v>
      </c>
    </row>
    <row r="14" spans="1:7">
      <c r="A14" s="34" t="s">
        <v>381</v>
      </c>
      <c r="B14" s="91">
        <v>0</v>
      </c>
      <c r="C14" s="93">
        <v>0</v>
      </c>
      <c r="D14" s="91">
        <v>0</v>
      </c>
      <c r="E14" s="93">
        <v>0</v>
      </c>
      <c r="F14" s="91">
        <v>0</v>
      </c>
      <c r="G14" s="91">
        <v>0</v>
      </c>
    </row>
    <row r="15" spans="1:7">
      <c r="A15" s="5" t="s">
        <v>382</v>
      </c>
      <c r="B15" s="91">
        <v>0</v>
      </c>
      <c r="C15" s="93">
        <v>0</v>
      </c>
      <c r="D15" s="91">
        <v>0</v>
      </c>
      <c r="E15" s="93">
        <v>0</v>
      </c>
      <c r="F15" s="91">
        <v>0</v>
      </c>
      <c r="G15" s="91">
        <v>0</v>
      </c>
    </row>
    <row r="16" spans="1:7">
      <c r="A16" s="34" t="s">
        <v>383</v>
      </c>
      <c r="B16" s="91">
        <v>0</v>
      </c>
      <c r="C16" s="93">
        <v>0</v>
      </c>
      <c r="D16" s="91">
        <v>0</v>
      </c>
      <c r="E16" s="93">
        <v>0</v>
      </c>
      <c r="F16" s="91">
        <v>0</v>
      </c>
      <c r="G16" s="91">
        <v>0</v>
      </c>
    </row>
    <row r="17" spans="1:7">
      <c r="A17" s="5" t="s">
        <v>384</v>
      </c>
      <c r="B17" s="91">
        <v>0</v>
      </c>
      <c r="C17" s="93">
        <v>0</v>
      </c>
      <c r="D17" s="91">
        <v>0</v>
      </c>
      <c r="E17" s="93">
        <v>0</v>
      </c>
      <c r="F17" s="91">
        <v>0</v>
      </c>
      <c r="G17" s="91">
        <v>0</v>
      </c>
    </row>
    <row r="18" spans="1:7">
      <c r="A18" s="34"/>
      <c r="B18" s="91"/>
      <c r="C18" s="93"/>
      <c r="D18" s="91"/>
      <c r="E18" s="93"/>
      <c r="F18" s="91"/>
      <c r="G18" s="91"/>
    </row>
    <row r="19" spans="1:7">
      <c r="A19" s="35" t="s">
        <v>385</v>
      </c>
      <c r="B19" s="344">
        <f t="shared" ref="B19:G19" si="1">SUM(B21:B28)</f>
        <v>0</v>
      </c>
      <c r="C19" s="354">
        <f t="shared" si="1"/>
        <v>0</v>
      </c>
      <c r="D19" s="344">
        <f t="shared" si="1"/>
        <v>0</v>
      </c>
      <c r="E19" s="354">
        <f t="shared" si="1"/>
        <v>0</v>
      </c>
      <c r="F19" s="344">
        <f t="shared" si="1"/>
        <v>0</v>
      </c>
      <c r="G19" s="344">
        <f t="shared" si="1"/>
        <v>0</v>
      </c>
    </row>
    <row r="20" spans="1:7">
      <c r="A20" s="10" t="s">
        <v>386</v>
      </c>
      <c r="B20" s="344"/>
      <c r="C20" s="354"/>
      <c r="D20" s="344"/>
      <c r="E20" s="354"/>
      <c r="F20" s="344"/>
      <c r="G20" s="344"/>
    </row>
    <row r="21" spans="1:7">
      <c r="A21" s="34" t="s">
        <v>377</v>
      </c>
      <c r="B21" s="91">
        <v>0</v>
      </c>
      <c r="C21" s="93">
        <v>0</v>
      </c>
      <c r="D21" s="91">
        <v>0</v>
      </c>
      <c r="E21" s="93">
        <v>0</v>
      </c>
      <c r="F21" s="91">
        <v>0</v>
      </c>
      <c r="G21" s="91">
        <v>0</v>
      </c>
    </row>
    <row r="22" spans="1:7">
      <c r="A22" s="5" t="s">
        <v>378</v>
      </c>
      <c r="B22" s="91">
        <v>0</v>
      </c>
      <c r="C22" s="93">
        <v>0</v>
      </c>
      <c r="D22" s="91">
        <v>0</v>
      </c>
      <c r="E22" s="93">
        <v>0</v>
      </c>
      <c r="F22" s="91">
        <v>0</v>
      </c>
      <c r="G22" s="91">
        <v>0</v>
      </c>
    </row>
    <row r="23" spans="1:7">
      <c r="A23" s="34" t="s">
        <v>379</v>
      </c>
      <c r="B23" s="91">
        <v>0</v>
      </c>
      <c r="C23" s="93">
        <v>0</v>
      </c>
      <c r="D23" s="91">
        <v>0</v>
      </c>
      <c r="E23" s="93">
        <v>0</v>
      </c>
      <c r="F23" s="91">
        <v>0</v>
      </c>
      <c r="G23" s="91">
        <v>0</v>
      </c>
    </row>
    <row r="24" spans="1:7">
      <c r="A24" s="5" t="s">
        <v>380</v>
      </c>
      <c r="B24" s="91">
        <v>0</v>
      </c>
      <c r="C24" s="93">
        <v>0</v>
      </c>
      <c r="D24" s="91">
        <v>0</v>
      </c>
      <c r="E24" s="93">
        <v>0</v>
      </c>
      <c r="F24" s="91">
        <v>0</v>
      </c>
      <c r="G24" s="91">
        <v>0</v>
      </c>
    </row>
    <row r="25" spans="1:7">
      <c r="A25" s="34" t="s">
        <v>381</v>
      </c>
      <c r="B25" s="91">
        <v>0</v>
      </c>
      <c r="C25" s="93">
        <v>0</v>
      </c>
      <c r="D25" s="91">
        <v>0</v>
      </c>
      <c r="E25" s="93">
        <v>0</v>
      </c>
      <c r="F25" s="91">
        <v>0</v>
      </c>
      <c r="G25" s="91">
        <v>0</v>
      </c>
    </row>
    <row r="26" spans="1:7">
      <c r="A26" s="5" t="s">
        <v>382</v>
      </c>
      <c r="B26" s="91">
        <v>0</v>
      </c>
      <c r="C26" s="93">
        <v>0</v>
      </c>
      <c r="D26" s="91">
        <v>0</v>
      </c>
      <c r="E26" s="93">
        <v>0</v>
      </c>
      <c r="F26" s="91">
        <v>0</v>
      </c>
      <c r="G26" s="91">
        <v>0</v>
      </c>
    </row>
    <row r="27" spans="1:7">
      <c r="A27" s="34" t="s">
        <v>383</v>
      </c>
      <c r="B27" s="91">
        <v>0</v>
      </c>
      <c r="C27" s="93">
        <v>0</v>
      </c>
      <c r="D27" s="91">
        <v>0</v>
      </c>
      <c r="E27" s="93">
        <v>0</v>
      </c>
      <c r="F27" s="91">
        <v>0</v>
      </c>
      <c r="G27" s="91">
        <v>0</v>
      </c>
    </row>
    <row r="28" spans="1:7">
      <c r="A28" s="5" t="s">
        <v>384</v>
      </c>
      <c r="B28" s="91">
        <v>0</v>
      </c>
      <c r="C28" s="93">
        <v>0</v>
      </c>
      <c r="D28" s="91">
        <v>0</v>
      </c>
      <c r="E28" s="93">
        <v>0</v>
      </c>
      <c r="F28" s="91">
        <v>0</v>
      </c>
      <c r="G28" s="91">
        <v>0</v>
      </c>
    </row>
    <row r="29" spans="1:7">
      <c r="A29" s="36"/>
      <c r="B29" s="91"/>
      <c r="C29" s="93"/>
      <c r="D29" s="91"/>
      <c r="E29" s="93"/>
      <c r="F29" s="91"/>
      <c r="G29" s="91"/>
    </row>
    <row r="30" spans="1:7">
      <c r="A30" s="37" t="s">
        <v>373</v>
      </c>
      <c r="B30" s="97">
        <f t="shared" ref="B30:G30" si="2">SUM(B19,B8)</f>
        <v>408425123</v>
      </c>
      <c r="C30" s="98">
        <f>SUM(C19,C8)</f>
        <v>6494258</v>
      </c>
      <c r="D30" s="97">
        <f>SUM(D19,D8)</f>
        <v>414919381</v>
      </c>
      <c r="E30" s="98">
        <f t="shared" si="2"/>
        <v>154134852</v>
      </c>
      <c r="F30" s="97">
        <f t="shared" si="2"/>
        <v>153011129</v>
      </c>
      <c r="G30" s="97">
        <f t="shared" si="2"/>
        <v>260784529</v>
      </c>
    </row>
    <row r="31" spans="1:7" ht="15.75" thickBot="1">
      <c r="A31" s="9"/>
      <c r="B31" s="92"/>
      <c r="C31" s="76"/>
      <c r="D31" s="92"/>
      <c r="E31" s="76"/>
      <c r="F31" s="92"/>
      <c r="G31" s="92"/>
    </row>
    <row r="33" spans="1:8">
      <c r="B33" s="158">
        <f>B30-C30</f>
        <v>401930865</v>
      </c>
      <c r="C33" s="158"/>
      <c r="D33" s="158"/>
      <c r="E33" s="158"/>
      <c r="F33" s="158"/>
      <c r="G33" s="158"/>
    </row>
    <row r="34" spans="1:8">
      <c r="B34" s="207"/>
      <c r="C34" s="207"/>
      <c r="D34" s="207"/>
      <c r="E34" s="207"/>
      <c r="F34" s="207"/>
      <c r="G34" s="207"/>
    </row>
    <row r="43" spans="1:8">
      <c r="A43" s="65"/>
      <c r="B43" s="65"/>
      <c r="C43" s="65"/>
      <c r="D43" s="65"/>
      <c r="E43" s="65"/>
      <c r="F43" s="65"/>
      <c r="G43" s="65"/>
      <c r="H43" s="65"/>
    </row>
    <row r="44" spans="1:8">
      <c r="A44" s="66" t="s">
        <v>499</v>
      </c>
      <c r="B44" s="65"/>
      <c r="C44" s="65"/>
      <c r="D44" s="65"/>
      <c r="E44" s="216" t="s">
        <v>520</v>
      </c>
      <c r="F44" s="216"/>
      <c r="G44" s="216"/>
      <c r="H44" s="65"/>
    </row>
    <row r="45" spans="1:8">
      <c r="A45" s="67" t="s">
        <v>439</v>
      </c>
      <c r="B45" s="65"/>
      <c r="C45" s="65"/>
      <c r="D45" s="65"/>
      <c r="E45" s="215" t="s">
        <v>440</v>
      </c>
      <c r="F45" s="215"/>
      <c r="G45" s="215"/>
      <c r="H45" s="65"/>
    </row>
    <row r="46" spans="1:8">
      <c r="A46" s="65"/>
      <c r="B46" s="65"/>
      <c r="C46" s="65"/>
      <c r="D46" s="65"/>
      <c r="E46" s="65"/>
      <c r="F46" s="65"/>
      <c r="G46" s="65"/>
      <c r="H46" s="65"/>
    </row>
  </sheetData>
  <mergeCells count="22">
    <mergeCell ref="E44:G44"/>
    <mergeCell ref="E45:G45"/>
    <mergeCell ref="A6:A7"/>
    <mergeCell ref="B6:F6"/>
    <mergeCell ref="G6:G7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1:G1"/>
    <mergeCell ref="A2:G2"/>
    <mergeCell ref="A3:G3"/>
    <mergeCell ref="A4:G4"/>
    <mergeCell ref="A5:G5"/>
  </mergeCells>
  <pageMargins left="0.7" right="0.7" top="0.75" bottom="0.75" header="0.3" footer="0.3"/>
  <pageSetup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K105"/>
  <sheetViews>
    <sheetView zoomScaleNormal="100" zoomScaleSheetLayoutView="115" workbookViewId="0">
      <selection activeCell="D83" sqref="D83"/>
    </sheetView>
  </sheetViews>
  <sheetFormatPr baseColWidth="10" defaultRowHeight="15"/>
  <cols>
    <col min="2" max="2" width="41" customWidth="1"/>
    <col min="4" max="4" width="12.42578125" customWidth="1"/>
  </cols>
  <sheetData>
    <row r="1" spans="1:8">
      <c r="A1" s="319" t="s">
        <v>437</v>
      </c>
      <c r="B1" s="320"/>
      <c r="C1" s="320"/>
      <c r="D1" s="320"/>
      <c r="E1" s="320"/>
      <c r="F1" s="320"/>
      <c r="G1" s="320"/>
      <c r="H1" s="341"/>
    </row>
    <row r="2" spans="1:8">
      <c r="A2" s="250" t="s">
        <v>447</v>
      </c>
      <c r="B2" s="251"/>
      <c r="C2" s="251"/>
      <c r="D2" s="251"/>
      <c r="E2" s="251"/>
      <c r="F2" s="251"/>
      <c r="G2" s="251"/>
      <c r="H2" s="342"/>
    </row>
    <row r="3" spans="1:8">
      <c r="A3" s="250" t="s">
        <v>387</v>
      </c>
      <c r="B3" s="251"/>
      <c r="C3" s="251"/>
      <c r="D3" s="251"/>
      <c r="E3" s="251"/>
      <c r="F3" s="251"/>
      <c r="G3" s="251"/>
      <c r="H3" s="342"/>
    </row>
    <row r="4" spans="1:8">
      <c r="A4" s="250" t="str">
        <f>BP!A3</f>
        <v>Del 1 de Enero al 31 de Marzo de 2026 (b)</v>
      </c>
      <c r="B4" s="251"/>
      <c r="C4" s="251"/>
      <c r="D4" s="251"/>
      <c r="E4" s="251"/>
      <c r="F4" s="251"/>
      <c r="G4" s="251"/>
      <c r="H4" s="342"/>
    </row>
    <row r="5" spans="1:8" ht="15.75" thickBot="1">
      <c r="A5" s="252" t="s">
        <v>0</v>
      </c>
      <c r="B5" s="253"/>
      <c r="C5" s="253"/>
      <c r="D5" s="253"/>
      <c r="E5" s="253"/>
      <c r="F5" s="253"/>
      <c r="G5" s="253"/>
      <c r="H5" s="343"/>
    </row>
    <row r="6" spans="1:8" ht="15.75" thickBot="1">
      <c r="A6" s="319" t="s">
        <v>1</v>
      </c>
      <c r="B6" s="321"/>
      <c r="C6" s="240" t="s">
        <v>294</v>
      </c>
      <c r="D6" s="241"/>
      <c r="E6" s="241"/>
      <c r="F6" s="241"/>
      <c r="G6" s="242"/>
      <c r="H6" s="232" t="s">
        <v>295</v>
      </c>
    </row>
    <row r="7" spans="1:8" ht="23.25" thickBot="1">
      <c r="A7" s="252"/>
      <c r="B7" s="323"/>
      <c r="C7" s="165" t="s">
        <v>182</v>
      </c>
      <c r="D7" s="165" t="s">
        <v>296</v>
      </c>
      <c r="E7" s="165" t="s">
        <v>297</v>
      </c>
      <c r="F7" s="165" t="s">
        <v>183</v>
      </c>
      <c r="G7" s="165" t="s">
        <v>200</v>
      </c>
      <c r="H7" s="234"/>
    </row>
    <row r="8" spans="1:8">
      <c r="A8" s="248"/>
      <c r="B8" s="358"/>
      <c r="C8" s="14"/>
      <c r="D8" s="14"/>
      <c r="E8" s="14"/>
      <c r="F8" s="14"/>
      <c r="G8" s="14"/>
      <c r="H8" s="14"/>
    </row>
    <row r="9" spans="1:8" ht="16.5" customHeight="1">
      <c r="A9" s="228" t="s">
        <v>388</v>
      </c>
      <c r="B9" s="357"/>
      <c r="C9" s="99">
        <f>SUM(C10,C20,C29,C40)</f>
        <v>408425123</v>
      </c>
      <c r="D9" s="99">
        <f t="shared" ref="D9:H9" si="0">SUM(D10,D20,D29,D40)</f>
        <v>6494258</v>
      </c>
      <c r="E9" s="99">
        <f t="shared" si="0"/>
        <v>414919381</v>
      </c>
      <c r="F9" s="99">
        <f t="shared" si="0"/>
        <v>154134852</v>
      </c>
      <c r="G9" s="99">
        <f t="shared" si="0"/>
        <v>153011129</v>
      </c>
      <c r="H9" s="99">
        <f t="shared" si="0"/>
        <v>260784529</v>
      </c>
    </row>
    <row r="10" spans="1:8">
      <c r="A10" s="297" t="s">
        <v>389</v>
      </c>
      <c r="B10" s="318"/>
      <c r="C10" s="100">
        <f>SUM(C11:C18)</f>
        <v>408425123</v>
      </c>
      <c r="D10" s="100">
        <f t="shared" ref="D10:H10" si="1">SUM(D11:D18)</f>
        <v>6494258</v>
      </c>
      <c r="E10" s="100">
        <f t="shared" si="1"/>
        <v>414919381</v>
      </c>
      <c r="F10" s="100">
        <f t="shared" si="1"/>
        <v>154134852</v>
      </c>
      <c r="G10" s="100">
        <f t="shared" si="1"/>
        <v>153011129</v>
      </c>
      <c r="H10" s="100">
        <f t="shared" si="1"/>
        <v>260784529</v>
      </c>
    </row>
    <row r="11" spans="1:8">
      <c r="A11" s="23"/>
      <c r="B11" s="27" t="s">
        <v>390</v>
      </c>
      <c r="C11" s="101">
        <f>'EAEPED (b)'!B11</f>
        <v>408425123</v>
      </c>
      <c r="D11" s="101">
        <f>+'EAEPED (b)'!C11</f>
        <v>6494258</v>
      </c>
      <c r="E11" s="101">
        <f>+C11+D11</f>
        <v>414919381</v>
      </c>
      <c r="F11" s="101">
        <f>+'EAEPED (b)'!E11</f>
        <v>154134852</v>
      </c>
      <c r="G11" s="101">
        <f>+'EAEPED (b)'!F11</f>
        <v>153011129</v>
      </c>
      <c r="H11" s="101">
        <f>E11-F11</f>
        <v>260784529</v>
      </c>
    </row>
    <row r="12" spans="1:8">
      <c r="A12" s="23"/>
      <c r="B12" s="27" t="s">
        <v>391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>
      <c r="A13" s="23"/>
      <c r="B13" s="27" t="s">
        <v>392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8">
      <c r="A14" s="23"/>
      <c r="B14" s="27" t="s">
        <v>393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>
      <c r="A15" s="23"/>
      <c r="B15" s="27" t="s">
        <v>394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>
      <c r="A16" s="23"/>
      <c r="B16" s="27" t="s">
        <v>395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>
      <c r="A17" s="23"/>
      <c r="B17" s="27" t="s">
        <v>396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>
      <c r="A18" s="23"/>
      <c r="B18" s="27" t="s">
        <v>397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>
      <c r="A19" s="38"/>
      <c r="B19" s="39"/>
      <c r="C19" s="21"/>
      <c r="D19" s="21"/>
      <c r="E19" s="21"/>
      <c r="F19" s="21"/>
      <c r="G19" s="21"/>
      <c r="H19" s="21"/>
    </row>
    <row r="20" spans="1:8">
      <c r="A20" s="297" t="s">
        <v>398</v>
      </c>
      <c r="B20" s="318"/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1:8">
      <c r="A21" s="23"/>
      <c r="B21" s="27" t="s">
        <v>399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</row>
    <row r="22" spans="1:8">
      <c r="A22" s="23"/>
      <c r="B22" s="27" t="s">
        <v>400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>
      <c r="A23" s="23"/>
      <c r="B23" s="27" t="s">
        <v>401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>
      <c r="A24" s="23"/>
      <c r="B24" s="27" t="s">
        <v>402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>
      <c r="A25" s="23"/>
      <c r="B25" s="27" t="s">
        <v>403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>
      <c r="A26" s="23"/>
      <c r="B26" s="27" t="s">
        <v>404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</row>
    <row r="27" spans="1:8">
      <c r="A27" s="23"/>
      <c r="B27" s="27" t="s">
        <v>405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>
      <c r="A28" s="38"/>
      <c r="B28" s="39"/>
      <c r="C28" s="21"/>
      <c r="D28" s="21"/>
      <c r="E28" s="21"/>
      <c r="F28" s="21"/>
      <c r="G28" s="21"/>
      <c r="H28" s="21"/>
    </row>
    <row r="29" spans="1:8">
      <c r="A29" s="297" t="s">
        <v>406</v>
      </c>
      <c r="B29" s="318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>
      <c r="A30" s="355" t="s">
        <v>407</v>
      </c>
      <c r="B30" s="356"/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>
      <c r="A31" s="23"/>
      <c r="B31" s="27" t="s">
        <v>408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1:8">
      <c r="A32" s="23"/>
      <c r="B32" s="27" t="s">
        <v>409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  <row r="33" spans="1:8">
      <c r="A33" s="23"/>
      <c r="B33" s="27" t="s">
        <v>410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>
      <c r="A34" s="23"/>
      <c r="B34" s="27" t="s">
        <v>411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>
      <c r="A35" s="23"/>
      <c r="B35" s="27" t="s">
        <v>412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>
      <c r="A36" s="23"/>
      <c r="B36" s="27" t="s">
        <v>413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1:8">
      <c r="A37" s="23"/>
      <c r="B37" s="27" t="s">
        <v>414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1:8">
      <c r="A38" s="23"/>
      <c r="B38" s="27" t="s">
        <v>415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</row>
    <row r="39" spans="1:8">
      <c r="A39" s="38"/>
      <c r="B39" s="39"/>
      <c r="C39" s="21"/>
      <c r="D39" s="21"/>
      <c r="E39" s="21"/>
      <c r="F39" s="21"/>
      <c r="G39" s="21"/>
      <c r="H39" s="21"/>
    </row>
    <row r="40" spans="1:8">
      <c r="A40" s="297" t="s">
        <v>416</v>
      </c>
      <c r="B40" s="318"/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</row>
    <row r="41" spans="1:8">
      <c r="A41" s="355" t="s">
        <v>417</v>
      </c>
      <c r="B41" s="356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8">
      <c r="A42" s="294" t="s">
        <v>418</v>
      </c>
      <c r="B42" s="328"/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</row>
    <row r="43" spans="1:8">
      <c r="A43" s="23"/>
      <c r="B43" s="27" t="s">
        <v>419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</row>
    <row r="44" spans="1:8">
      <c r="A44" s="23"/>
      <c r="B44" s="27" t="s">
        <v>420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</row>
    <row r="45" spans="1:8">
      <c r="A45" s="38"/>
      <c r="B45" s="39"/>
      <c r="C45" s="21"/>
      <c r="D45" s="21"/>
      <c r="E45" s="21"/>
      <c r="F45" s="21"/>
      <c r="G45" s="21"/>
      <c r="H45" s="21"/>
    </row>
    <row r="46" spans="1:8">
      <c r="A46" s="297" t="s">
        <v>421</v>
      </c>
      <c r="B46" s="318"/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</row>
    <row r="47" spans="1:8">
      <c r="A47" s="297" t="s">
        <v>389</v>
      </c>
      <c r="B47" s="318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</row>
    <row r="48" spans="1:8">
      <c r="A48" s="23"/>
      <c r="B48" s="27" t="s">
        <v>390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</row>
    <row r="49" spans="1:8">
      <c r="A49" s="23"/>
      <c r="B49" s="27" t="s">
        <v>391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</row>
    <row r="50" spans="1:8">
      <c r="A50" s="23"/>
      <c r="B50" s="27" t="s">
        <v>392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</row>
    <row r="51" spans="1:8">
      <c r="A51" s="23"/>
      <c r="B51" s="27" t="s">
        <v>393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</row>
    <row r="52" spans="1:8">
      <c r="A52" s="23"/>
      <c r="B52" s="27" t="s">
        <v>394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</row>
    <row r="53" spans="1:8">
      <c r="A53" s="23"/>
      <c r="B53" s="27" t="s">
        <v>395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</row>
    <row r="54" spans="1:8">
      <c r="A54" s="23"/>
      <c r="B54" s="27" t="s">
        <v>396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</row>
    <row r="55" spans="1:8">
      <c r="A55" s="23"/>
      <c r="B55" s="27" t="s">
        <v>397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</row>
    <row r="56" spans="1:8">
      <c r="A56" s="38"/>
      <c r="B56" s="39"/>
      <c r="C56" s="21"/>
      <c r="D56" s="21"/>
      <c r="E56" s="21"/>
      <c r="F56" s="21"/>
      <c r="G56" s="21"/>
      <c r="H56" s="21"/>
    </row>
    <row r="57" spans="1:8">
      <c r="A57" s="297" t="s">
        <v>398</v>
      </c>
      <c r="B57" s="318"/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</row>
    <row r="58" spans="1:8">
      <c r="A58" s="23"/>
      <c r="B58" s="27" t="s">
        <v>399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</row>
    <row r="59" spans="1:8">
      <c r="A59" s="23"/>
      <c r="B59" s="27" t="s">
        <v>400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</row>
    <row r="60" spans="1:8">
      <c r="A60" s="23"/>
      <c r="B60" s="27" t="s">
        <v>401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</row>
    <row r="61" spans="1:8">
      <c r="A61" s="23"/>
      <c r="B61" s="27" t="s">
        <v>402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</row>
    <row r="62" spans="1:8">
      <c r="A62" s="23"/>
      <c r="B62" s="27" t="s">
        <v>403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</row>
    <row r="63" spans="1:8">
      <c r="A63" s="23"/>
      <c r="B63" s="27" t="s">
        <v>404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</row>
    <row r="64" spans="1:8">
      <c r="A64" s="23"/>
      <c r="B64" s="27" t="s">
        <v>405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</row>
    <row r="65" spans="1:8">
      <c r="A65" s="38"/>
      <c r="B65" s="39"/>
      <c r="C65" s="21"/>
      <c r="D65" s="21"/>
      <c r="E65" s="21"/>
      <c r="F65" s="21"/>
      <c r="G65" s="21"/>
      <c r="H65" s="21"/>
    </row>
    <row r="66" spans="1:8">
      <c r="A66" s="297" t="s">
        <v>406</v>
      </c>
      <c r="B66" s="318"/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</row>
    <row r="67" spans="1:8">
      <c r="A67" s="355" t="s">
        <v>407</v>
      </c>
      <c r="B67" s="356"/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</row>
    <row r="68" spans="1:8">
      <c r="A68" s="23"/>
      <c r="B68" s="27" t="s">
        <v>408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</row>
    <row r="69" spans="1:8">
      <c r="A69" s="23"/>
      <c r="B69" s="27" t="s">
        <v>409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</row>
    <row r="70" spans="1:8">
      <c r="A70" s="23"/>
      <c r="B70" s="27" t="s">
        <v>410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</row>
    <row r="71" spans="1:8">
      <c r="A71" s="23"/>
      <c r="B71" s="27" t="s">
        <v>411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>
      <c r="A72" s="23"/>
      <c r="B72" s="27" t="s">
        <v>412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</row>
    <row r="73" spans="1:8">
      <c r="A73" s="23"/>
      <c r="B73" s="27" t="s">
        <v>413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</row>
    <row r="74" spans="1:8">
      <c r="A74" s="23"/>
      <c r="B74" s="27" t="s">
        <v>414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</row>
    <row r="75" spans="1:8">
      <c r="A75" s="23"/>
      <c r="B75" s="27" t="s">
        <v>415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>
      <c r="A76" s="38"/>
      <c r="B76" s="39"/>
      <c r="C76" s="21"/>
      <c r="D76" s="21"/>
      <c r="E76" s="21"/>
      <c r="F76" s="21"/>
      <c r="G76" s="21"/>
      <c r="H76" s="21"/>
    </row>
    <row r="77" spans="1:8">
      <c r="A77" s="297" t="s">
        <v>416</v>
      </c>
      <c r="B77" s="318"/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</row>
    <row r="78" spans="1:8">
      <c r="A78" s="355" t="s">
        <v>417</v>
      </c>
      <c r="B78" s="356"/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</row>
    <row r="79" spans="1:8">
      <c r="A79" s="294" t="s">
        <v>418</v>
      </c>
      <c r="B79" s="328"/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</row>
    <row r="80" spans="1:8">
      <c r="A80" s="23"/>
      <c r="B80" s="27" t="s">
        <v>419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</row>
    <row r="81" spans="1:8">
      <c r="A81" s="23"/>
      <c r="B81" s="27" t="s">
        <v>420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</row>
    <row r="82" spans="1:8">
      <c r="A82" s="38"/>
      <c r="B82" s="39"/>
      <c r="C82" s="21"/>
      <c r="D82" s="21"/>
      <c r="E82" s="21"/>
      <c r="F82" s="21"/>
      <c r="G82" s="21"/>
      <c r="H82" s="21"/>
    </row>
    <row r="83" spans="1:8">
      <c r="A83" s="297" t="s">
        <v>373</v>
      </c>
      <c r="B83" s="318"/>
      <c r="C83" s="100">
        <f t="shared" ref="C83:H83" si="2">SUM(C46,C9)</f>
        <v>408425123</v>
      </c>
      <c r="D83" s="100">
        <f>SUM(D46,D9)</f>
        <v>6494258</v>
      </c>
      <c r="E83" s="100">
        <f>SUM(E46,E9)</f>
        <v>414919381</v>
      </c>
      <c r="F83" s="100">
        <f t="shared" si="2"/>
        <v>154134852</v>
      </c>
      <c r="G83" s="100">
        <f t="shared" si="2"/>
        <v>153011129</v>
      </c>
      <c r="H83" s="100">
        <f t="shared" si="2"/>
        <v>260784529</v>
      </c>
    </row>
    <row r="84" spans="1:8" ht="15.75" thickBot="1">
      <c r="A84" s="40"/>
      <c r="B84" s="41"/>
      <c r="C84" s="22"/>
      <c r="D84" s="22"/>
      <c r="E84" s="22"/>
      <c r="F84" s="22"/>
      <c r="G84" s="22"/>
      <c r="H84" s="22"/>
    </row>
    <row r="99" spans="1:1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</row>
    <row r="100" spans="1:11">
      <c r="A100" s="65"/>
      <c r="B100" s="66" t="s">
        <v>499</v>
      </c>
      <c r="C100" s="65"/>
      <c r="D100" s="65"/>
      <c r="E100" s="216" t="s">
        <v>520</v>
      </c>
      <c r="F100" s="216"/>
      <c r="G100" s="216"/>
      <c r="H100" s="65"/>
      <c r="I100" s="65"/>
      <c r="J100" s="65"/>
      <c r="K100" s="65"/>
    </row>
    <row r="101" spans="1:11">
      <c r="A101" s="65"/>
      <c r="B101" s="67" t="s">
        <v>439</v>
      </c>
      <c r="C101" s="65"/>
      <c r="D101" s="65"/>
      <c r="E101" s="215" t="s">
        <v>440</v>
      </c>
      <c r="F101" s="215"/>
      <c r="G101" s="215"/>
      <c r="H101" s="65"/>
      <c r="I101" s="65"/>
      <c r="J101" s="65"/>
      <c r="K101" s="65"/>
    </row>
    <row r="102" spans="1:1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</row>
    <row r="103" spans="1:1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</row>
    <row r="105" spans="1:1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</row>
  </sheetData>
  <mergeCells count="28">
    <mergeCell ref="E100:G100"/>
    <mergeCell ref="E101:G101"/>
    <mergeCell ref="A1:H1"/>
    <mergeCell ref="A2:H2"/>
    <mergeCell ref="A3:H3"/>
    <mergeCell ref="A4:H4"/>
    <mergeCell ref="A5:H5"/>
    <mergeCell ref="A47:B47"/>
    <mergeCell ref="A57:B57"/>
    <mergeCell ref="A6:B7"/>
    <mergeCell ref="C6:G6"/>
    <mergeCell ref="H6:H7"/>
    <mergeCell ref="A66:B66"/>
    <mergeCell ref="A77:B77"/>
    <mergeCell ref="A83:B83"/>
    <mergeCell ref="A8:B8"/>
    <mergeCell ref="A9:B9"/>
    <mergeCell ref="A10:B10"/>
    <mergeCell ref="A20:B20"/>
    <mergeCell ref="A29:B29"/>
    <mergeCell ref="A40:B40"/>
    <mergeCell ref="A30:B30"/>
    <mergeCell ref="A41:B41"/>
    <mergeCell ref="A42:B42"/>
    <mergeCell ref="A67:B67"/>
    <mergeCell ref="A78:B78"/>
    <mergeCell ref="A79:B79"/>
    <mergeCell ref="A46:B46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rowBreaks count="1" manualBreakCount="1"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I53"/>
  <sheetViews>
    <sheetView workbookViewId="0">
      <selection activeCell="G32" sqref="G32"/>
    </sheetView>
  </sheetViews>
  <sheetFormatPr baseColWidth="10" defaultRowHeight="15"/>
  <cols>
    <col min="1" max="1" width="50" customWidth="1"/>
    <col min="2" max="2" width="12.85546875" style="109" bestFit="1" customWidth="1"/>
    <col min="3" max="3" width="12.42578125" style="109" customWidth="1"/>
    <col min="4" max="6" width="12.85546875" style="109" bestFit="1" customWidth="1"/>
    <col min="7" max="7" width="12.5703125" style="109" bestFit="1" customWidth="1"/>
  </cols>
  <sheetData>
    <row r="1" spans="1:9">
      <c r="A1" s="319" t="s">
        <v>437</v>
      </c>
      <c r="B1" s="320"/>
      <c r="C1" s="320"/>
      <c r="D1" s="320"/>
      <c r="E1" s="320"/>
      <c r="F1" s="320"/>
      <c r="G1" s="341"/>
    </row>
    <row r="2" spans="1:9">
      <c r="A2" s="250" t="s">
        <v>448</v>
      </c>
      <c r="B2" s="251"/>
      <c r="C2" s="251"/>
      <c r="D2" s="251"/>
      <c r="E2" s="251"/>
      <c r="F2" s="251"/>
      <c r="G2" s="342"/>
    </row>
    <row r="3" spans="1:9">
      <c r="A3" s="250" t="s">
        <v>422</v>
      </c>
      <c r="B3" s="251"/>
      <c r="C3" s="251"/>
      <c r="D3" s="251"/>
      <c r="E3" s="251"/>
      <c r="F3" s="251"/>
      <c r="G3" s="342"/>
    </row>
    <row r="4" spans="1:9">
      <c r="A4" s="250" t="str">
        <f>BP!A3</f>
        <v>Del 1 de Enero al 31 de Marzo de 2026 (b)</v>
      </c>
      <c r="B4" s="251"/>
      <c r="C4" s="251"/>
      <c r="D4" s="251"/>
      <c r="E4" s="251"/>
      <c r="F4" s="251"/>
      <c r="G4" s="342"/>
    </row>
    <row r="5" spans="1:9" ht="15.75" thickBot="1">
      <c r="A5" s="252" t="s">
        <v>0</v>
      </c>
      <c r="B5" s="253"/>
      <c r="C5" s="253"/>
      <c r="D5" s="253"/>
      <c r="E5" s="253"/>
      <c r="F5" s="253"/>
      <c r="G5" s="343"/>
    </row>
    <row r="6" spans="1:9" ht="15.75" thickBot="1">
      <c r="A6" s="359" t="s">
        <v>1</v>
      </c>
      <c r="B6" s="361" t="s">
        <v>294</v>
      </c>
      <c r="C6" s="362"/>
      <c r="D6" s="362"/>
      <c r="E6" s="362"/>
      <c r="F6" s="363"/>
      <c r="G6" s="266" t="s">
        <v>295</v>
      </c>
    </row>
    <row r="7" spans="1:9" ht="23.25" thickBot="1">
      <c r="A7" s="360"/>
      <c r="B7" s="168" t="s">
        <v>182</v>
      </c>
      <c r="C7" s="168" t="s">
        <v>296</v>
      </c>
      <c r="D7" s="168" t="s">
        <v>297</v>
      </c>
      <c r="E7" s="168" t="s">
        <v>423</v>
      </c>
      <c r="F7" s="168" t="s">
        <v>200</v>
      </c>
      <c r="G7" s="267"/>
    </row>
    <row r="8" spans="1:9" ht="16.5" customHeight="1">
      <c r="A8" s="45" t="s">
        <v>424</v>
      </c>
      <c r="B8" s="116">
        <f>B9+B10+B11+B14+B15+B19</f>
        <v>170756719</v>
      </c>
      <c r="C8" s="116">
        <f t="shared" ref="C8:F8" si="0">C9+C10+C11+C14+C15+C19</f>
        <v>-108778</v>
      </c>
      <c r="D8" s="116">
        <f t="shared" si="0"/>
        <v>170647941</v>
      </c>
      <c r="E8" s="116">
        <f t="shared" si="0"/>
        <v>35553160</v>
      </c>
      <c r="F8" s="116">
        <f t="shared" si="0"/>
        <v>34500103</v>
      </c>
      <c r="G8" s="116">
        <f>G9+G10+G11+G14+G15+G19</f>
        <v>135094781</v>
      </c>
    </row>
    <row r="9" spans="1:9">
      <c r="A9" s="42" t="s">
        <v>425</v>
      </c>
      <c r="B9" s="105">
        <v>170756719</v>
      </c>
      <c r="C9" s="103">
        <v>-108778</v>
      </c>
      <c r="D9" s="103">
        <f>B9+C9</f>
        <v>170647941</v>
      </c>
      <c r="E9" s="103">
        <v>35553160</v>
      </c>
      <c r="F9" s="103">
        <v>34500103</v>
      </c>
      <c r="G9" s="103">
        <f>D9-E9</f>
        <v>135094781</v>
      </c>
      <c r="I9" s="48"/>
    </row>
    <row r="10" spans="1:9">
      <c r="A10" s="42" t="s">
        <v>426</v>
      </c>
      <c r="B10" s="105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</row>
    <row r="11" spans="1:9">
      <c r="A11" s="23" t="s">
        <v>427</v>
      </c>
      <c r="B11" s="105">
        <f>+B12+B13</f>
        <v>0</v>
      </c>
      <c r="C11" s="105">
        <f t="shared" ref="C11:G11" si="1">+C12+C13</f>
        <v>0</v>
      </c>
      <c r="D11" s="105">
        <f t="shared" si="1"/>
        <v>0</v>
      </c>
      <c r="E11" s="105">
        <f t="shared" si="1"/>
        <v>0</v>
      </c>
      <c r="F11" s="105">
        <f t="shared" si="1"/>
        <v>0</v>
      </c>
      <c r="G11" s="105">
        <f t="shared" si="1"/>
        <v>0</v>
      </c>
    </row>
    <row r="12" spans="1:9">
      <c r="A12" s="42" t="s">
        <v>428</v>
      </c>
      <c r="B12" s="105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</row>
    <row r="13" spans="1:9">
      <c r="A13" s="23" t="s">
        <v>429</v>
      </c>
      <c r="B13" s="105">
        <v>0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</row>
    <row r="14" spans="1:9">
      <c r="A14" s="42" t="s">
        <v>430</v>
      </c>
      <c r="B14" s="105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</row>
    <row r="15" spans="1:9" ht="22.5">
      <c r="A15" s="42" t="s">
        <v>431</v>
      </c>
      <c r="B15" s="113">
        <f>B16+B17+B18</f>
        <v>0</v>
      </c>
      <c r="C15" s="113">
        <f t="shared" ref="C15:G15" si="2">C16+C17+C18</f>
        <v>0</v>
      </c>
      <c r="D15" s="113">
        <f t="shared" si="2"/>
        <v>0</v>
      </c>
      <c r="E15" s="139">
        <f t="shared" si="2"/>
        <v>0</v>
      </c>
      <c r="F15" s="139">
        <f t="shared" si="2"/>
        <v>0</v>
      </c>
      <c r="G15" s="139">
        <f t="shared" si="2"/>
        <v>0</v>
      </c>
    </row>
    <row r="16" spans="1:9">
      <c r="A16" s="43" t="s">
        <v>450</v>
      </c>
      <c r="B16" s="113">
        <v>0</v>
      </c>
      <c r="C16" s="103">
        <v>0</v>
      </c>
      <c r="D16" s="104">
        <v>0</v>
      </c>
      <c r="E16" s="136">
        <v>0</v>
      </c>
      <c r="F16" s="103">
        <f>E16</f>
        <v>0</v>
      </c>
      <c r="G16" s="136">
        <v>0</v>
      </c>
    </row>
    <row r="17" spans="1:7">
      <c r="A17" s="46" t="s">
        <v>451</v>
      </c>
      <c r="B17" s="113">
        <v>0</v>
      </c>
      <c r="C17" s="103">
        <v>0</v>
      </c>
      <c r="D17" s="104">
        <v>0</v>
      </c>
      <c r="E17" s="136">
        <v>0</v>
      </c>
      <c r="F17" s="103">
        <f t="shared" ref="F17:F18" si="3">E17</f>
        <v>0</v>
      </c>
      <c r="G17" s="136">
        <v>0</v>
      </c>
    </row>
    <row r="18" spans="1:7">
      <c r="A18" s="46" t="s">
        <v>452</v>
      </c>
      <c r="B18" s="113">
        <v>0</v>
      </c>
      <c r="C18" s="103">
        <v>0</v>
      </c>
      <c r="D18" s="113">
        <v>0</v>
      </c>
      <c r="E18" s="136">
        <v>0</v>
      </c>
      <c r="F18" s="103">
        <f t="shared" si="3"/>
        <v>0</v>
      </c>
      <c r="G18" s="136">
        <v>0</v>
      </c>
    </row>
    <row r="19" spans="1:7">
      <c r="A19" s="42" t="s">
        <v>434</v>
      </c>
      <c r="B19" s="105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</row>
    <row r="20" spans="1:7">
      <c r="A20" s="42"/>
      <c r="B20" s="128"/>
      <c r="C20" s="124"/>
      <c r="D20" s="124"/>
      <c r="E20" s="124"/>
      <c r="F20" s="124"/>
      <c r="G20" s="124"/>
    </row>
    <row r="21" spans="1:7">
      <c r="A21" s="45" t="s">
        <v>435</v>
      </c>
      <c r="B21" s="105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</row>
    <row r="22" spans="1:7">
      <c r="A22" s="42" t="s">
        <v>425</v>
      </c>
      <c r="B22" s="107">
        <v>0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</row>
    <row r="23" spans="1:7">
      <c r="A23" s="42" t="s">
        <v>426</v>
      </c>
      <c r="B23" s="105">
        <v>0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</row>
    <row r="24" spans="1:7">
      <c r="A24" s="23" t="s">
        <v>427</v>
      </c>
      <c r="B24" s="105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</row>
    <row r="25" spans="1:7">
      <c r="A25" s="42" t="s">
        <v>428</v>
      </c>
      <c r="B25" s="105">
        <v>0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</row>
    <row r="26" spans="1:7">
      <c r="A26" s="23" t="s">
        <v>429</v>
      </c>
      <c r="B26" s="105">
        <v>0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</row>
    <row r="27" spans="1:7">
      <c r="A27" s="42" t="s">
        <v>430</v>
      </c>
      <c r="B27" s="105">
        <v>0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</row>
    <row r="28" spans="1:7" ht="22.5">
      <c r="A28" s="42" t="s">
        <v>431</v>
      </c>
      <c r="B28" s="105">
        <v>0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</row>
    <row r="29" spans="1:7">
      <c r="A29" s="43" t="s">
        <v>432</v>
      </c>
      <c r="B29" s="105">
        <v>0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</row>
    <row r="30" spans="1:7">
      <c r="A30" s="46" t="s">
        <v>433</v>
      </c>
      <c r="B30" s="105">
        <v>0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</row>
    <row r="31" spans="1:7">
      <c r="A31" s="23" t="s">
        <v>434</v>
      </c>
      <c r="B31" s="105">
        <v>0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</row>
    <row r="32" spans="1:7">
      <c r="A32" s="45" t="s">
        <v>436</v>
      </c>
      <c r="B32" s="128">
        <f>+B8</f>
        <v>170756719</v>
      </c>
      <c r="C32" s="128">
        <f>+C8</f>
        <v>-108778</v>
      </c>
      <c r="D32" s="128">
        <f t="shared" ref="D32:F32" si="4">+D8</f>
        <v>170647941</v>
      </c>
      <c r="E32" s="128">
        <f t="shared" si="4"/>
        <v>35553160</v>
      </c>
      <c r="F32" s="128">
        <f t="shared" si="4"/>
        <v>34500103</v>
      </c>
      <c r="G32" s="128">
        <f>+G8</f>
        <v>135094781</v>
      </c>
    </row>
    <row r="33" spans="1:7" ht="15.75" thickBot="1">
      <c r="A33" s="44"/>
      <c r="B33" s="129"/>
      <c r="C33" s="140"/>
      <c r="D33" s="140"/>
      <c r="E33" s="140"/>
      <c r="F33" s="140"/>
      <c r="G33" s="140"/>
    </row>
    <row r="45" spans="1:7">
      <c r="A45" s="65"/>
      <c r="B45" s="134"/>
      <c r="C45" s="134"/>
      <c r="D45" s="134"/>
      <c r="E45" s="134"/>
      <c r="F45" s="134"/>
      <c r="G45" s="134"/>
    </row>
    <row r="46" spans="1:7">
      <c r="A46" s="65"/>
      <c r="B46" s="134"/>
      <c r="C46" s="134"/>
      <c r="D46" s="134"/>
      <c r="E46" s="134"/>
      <c r="F46" s="134"/>
      <c r="G46" s="134"/>
    </row>
    <row r="47" spans="1:7">
      <c r="A47" s="66" t="s">
        <v>499</v>
      </c>
      <c r="B47" s="134"/>
      <c r="C47" s="134"/>
      <c r="D47" s="286" t="s">
        <v>520</v>
      </c>
      <c r="E47" s="286"/>
      <c r="F47" s="286"/>
      <c r="G47" s="134"/>
    </row>
    <row r="48" spans="1:7">
      <c r="A48" s="67" t="s">
        <v>439</v>
      </c>
      <c r="B48" s="134"/>
      <c r="C48" s="134"/>
      <c r="D48" s="287" t="s">
        <v>440</v>
      </c>
      <c r="E48" s="287"/>
      <c r="F48" s="287"/>
      <c r="G48" s="134"/>
    </row>
    <row r="49" spans="1:7">
      <c r="A49" s="65"/>
      <c r="B49" s="134"/>
      <c r="C49" s="134"/>
      <c r="D49" s="134"/>
      <c r="E49" s="134"/>
      <c r="F49" s="134"/>
      <c r="G49" s="134"/>
    </row>
    <row r="50" spans="1:7">
      <c r="A50" s="65"/>
      <c r="B50" s="134"/>
      <c r="C50" s="134"/>
      <c r="D50" s="134"/>
      <c r="E50" s="134"/>
      <c r="F50" s="134"/>
      <c r="G50" s="134"/>
    </row>
    <row r="51" spans="1:7">
      <c r="A51" s="65"/>
      <c r="B51" s="134"/>
      <c r="C51" s="134"/>
      <c r="D51" s="134"/>
      <c r="E51" s="134"/>
      <c r="F51" s="134"/>
      <c r="G51" s="134"/>
    </row>
    <row r="52" spans="1:7">
      <c r="A52" s="65"/>
      <c r="B52" s="134"/>
      <c r="C52" s="134"/>
      <c r="D52" s="134"/>
      <c r="E52" s="134"/>
      <c r="F52" s="134"/>
      <c r="G52" s="134"/>
    </row>
    <row r="53" spans="1:7">
      <c r="A53" s="65"/>
      <c r="B53" s="134"/>
      <c r="C53" s="134"/>
      <c r="D53" s="134"/>
      <c r="E53" s="134"/>
      <c r="F53" s="134"/>
      <c r="G53" s="134"/>
    </row>
  </sheetData>
  <mergeCells count="10">
    <mergeCell ref="D47:F47"/>
    <mergeCell ref="D48:F48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ESFD</vt:lpstr>
      <vt:lpstr>IADPOP </vt:lpstr>
      <vt:lpstr>IAODF</vt:lpstr>
      <vt:lpstr>BP</vt:lpstr>
      <vt:lpstr>EAID</vt:lpstr>
      <vt:lpstr>EAEPED (a)</vt:lpstr>
      <vt:lpstr>EAEPED (b)</vt:lpstr>
      <vt:lpstr>EAEPED (c)</vt:lpstr>
      <vt:lpstr>EAEPED (d)</vt:lpstr>
      <vt:lpstr>IEA </vt:lpstr>
      <vt:lpstr>ICP OK</vt:lpstr>
      <vt:lpstr>'ICP OK'!Área_de_impresión</vt:lpstr>
      <vt:lpstr>'ICP OK'!flujo_de_fondos</vt:lpstr>
      <vt:lpstr>BP!Títulos_a_imprimir</vt:lpstr>
      <vt:lpstr>'EAEPED (a)'!Títulos_a_imprimir</vt:lpstr>
      <vt:lpstr>'EAEPED (c)'!Títulos_a_imprimir</vt:lpstr>
      <vt:lpstr>'EAEPED (d)'!Títulos_a_imprimir</vt:lpstr>
      <vt:lpstr>EAID!Títulos_a_imprimir</vt:lpstr>
      <vt:lpstr>ESFD!Títulos_a_imprimir</vt:lpstr>
      <vt:lpstr>'IEA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Ti</cp:lastModifiedBy>
  <cp:lastPrinted>2026-04-14T00:09:21Z</cp:lastPrinted>
  <dcterms:created xsi:type="dcterms:W3CDTF">2017-01-05T23:17:09Z</dcterms:created>
  <dcterms:modified xsi:type="dcterms:W3CDTF">2026-05-12T21:20:10Z</dcterms:modified>
</cp:coreProperties>
</file>